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omments3.xml" ContentType="application/vnd.openxmlformats-officedocument.spreadsheetml.comments+xml"/>
  <Override PartName="/xl/charts/chart3.xml" ContentType="application/vnd.openxmlformats-officedocument.drawingml.chart+xml"/>
  <Override PartName="/xl/drawings/drawing4.xml" ContentType="application/vnd.openxmlformats-officedocument.drawing+xml"/>
  <Override PartName="/xl/comments4.xml" ContentType="application/vnd.openxmlformats-officedocument.spreadsheetml.comments+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5.xml" ContentType="application/vnd.openxmlformats-officedocument.spreadsheetml.comments+xml"/>
  <Override PartName="/xl/charts/chart5.xml" ContentType="application/vnd.openxmlformats-officedocument.drawingml.chart+xml"/>
  <Override PartName="/xl/drawings/drawing7.xml" ContentType="application/vnd.openxmlformats-officedocument.drawing+xml"/>
  <Override PartName="/xl/comments6.xml" ContentType="application/vnd.openxmlformats-officedocument.spreadsheetml.comments+xml"/>
  <Override PartName="/xl/charts/chart6.xml" ContentType="application/vnd.openxmlformats-officedocument.drawingml.chart+xml"/>
  <Override PartName="/xl/comments7.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x:workbook xmlns:x15ac="http://schemas.microsoft.com/office/spreadsheetml/2010/11/ac"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6" lowestEdited="5" rupBuild="14420"/>
  <x:workbookPr codeName="ThisWorkbook" defaultThemeVersion="124226"/>
  <mc:AlternateContent xmlns:mc="http://schemas.openxmlformats.org/markup-compatibility/2006">
    <mc:Choice Requires="x15">
      <x15ac:absPath xmlns:x15ac="http://schemas.microsoft.com/office/spreadsheetml/2010/11/ac" url="E:\Workspace\dev\lgcs\LGCSInternal\ReportTemplates\"/>
    </mc:Choice>
  </mc:AlternateContent>
  <x:bookViews>
    <x:workbookView xWindow="0" yWindow="0" windowWidth="28800" windowHeight="13590" tabRatio="769"/>
  </x:bookViews>
  <x:sheets>
    <x:sheet name="Snapshot" sheetId="32" r:id="rId1"/>
    <x:sheet name="Cash_Sufficiency" sheetId="16" r:id="rId2"/>
    <x:sheet name="Operating_Margin" sheetId="23" r:id="rId3"/>
    <x:sheet name="Change_in_Cash" sheetId="20" r:id="rId4"/>
    <x:sheet name="Debt_Load" sheetId="25" r:id="rId5"/>
    <x:sheet name="Enterprise_Self_Sufficiency" sheetId="31" state="hidden" r:id="rId6"/>
    <x:sheet name="Data" sheetId="4" r:id="rId7"/>
    <x:sheet name="Additional Considerations" sheetId="33" state="hidden" r:id="rId8"/>
  </x:sheets>
  <x:externalReferences>
    <x:externalReference r:id="rId9"/>
    <x:externalReference r:id="rId10"/>
    <x:externalReference r:id="rId11"/>
  </x:externalReferences>
  <x:definedNames>
    <x:definedName name="Accumulated_Depreciation" localSheetId="7">#REF!</x:definedName>
    <x:definedName name="Accumulated_Depreciation">#REF!</x:definedName>
    <x:definedName name="BTA_CNA" localSheetId="7">#REF!</x:definedName>
    <x:definedName name="BTA_CNA">#REF!</x:definedName>
    <x:definedName name="BTA_Expense" localSheetId="7">#REF!</x:definedName>
    <x:definedName name="BTA_Expense">#REF!</x:definedName>
    <x:definedName name="BTA_Transfers">#REF!</x:definedName>
    <x:definedName name="Capital_Assets">#REF!</x:definedName>
    <x:definedName name="ComparisonDistricts" localSheetId="5">#REF!</x:definedName>
    <x:definedName name="ComparisonDistricts">#REF!</x:definedName>
    <x:definedName name="ComparisonDistrictsExtract" localSheetId="5">#REF!</x:definedName>
    <x:definedName name="ComparisonDistrictsExtract">#REF!</x:definedName>
    <x:definedName name="Current_Assets">#REF!</x:definedName>
    <x:definedName name="Current_Liabilities">#REF!</x:definedName>
    <x:definedName name="Development_Density" localSheetId="7">[1]Data!#REF!</x:definedName>
    <x:definedName name="Development_Density" localSheetId="0">[1]Data!#REF!</x:definedName>
    <x:definedName name="Development_Density">#REF!</x:definedName>
    <x:definedName name="DistrictMultiYearExtract" localSheetId="7">#REF!</x:definedName>
    <x:definedName name="DistrictMultiYearExtract" localSheetId="5">#REF!</x:definedName>
    <x:definedName name="DistrictMultiYearExtract">#REF!</x:definedName>
    <x:definedName name="GF_Capital_Outlay" localSheetId="7">#REF!</x:definedName>
    <x:definedName name="GF_Capital_Outlay">#REF!</x:definedName>
    <x:definedName name="GF_Designated">#REF!</x:definedName>
    <x:definedName name="GF_Expenditures">#REF!</x:definedName>
    <x:definedName name="GF_Interest">#REF!</x:definedName>
    <x:definedName name="GF_Principal">#REF!</x:definedName>
    <x:definedName name="GF_Res_FB">#REF!</x:definedName>
    <x:definedName name="GF_Revenues">#REF!</x:definedName>
    <x:definedName name="GF_unres_FB">#REF!</x:definedName>
    <x:definedName name="Govt_Capital_Outlay">#REF!</x:definedName>
    <x:definedName name="Govt_Expenditures">#REF!</x:definedName>
    <x:definedName name="Govt_Fund_Balance">#REF!</x:definedName>
    <x:definedName name="Govt_ICANRD">#REF!</x:definedName>
    <x:definedName name="Govt_Interest">#REF!</x:definedName>
    <x:definedName name="Govt_Principal">#REF!</x:definedName>
    <x:definedName name="Govt_Restricted">#REF!</x:definedName>
    <x:definedName name="Govt_Revenues">#REF!</x:definedName>
    <x:definedName name="Govt_Unrestricted">#REF!</x:definedName>
    <x:definedName name="Land_Area">#REF!</x:definedName>
    <x:definedName name="p" localSheetId="7">Operating [2]Margin!$A$1:$N$35</x:definedName>
    <x:definedName name="p" localSheetId="5">Operating [2]Margin!$A$1:$N$35</x:definedName>
    <x:definedName name="p" localSheetId="0">Operating [2]Margin!$A$1:$N$35</x:definedName>
    <x:definedName name="p">Operating [2]Margin!$A$1:$N$35</x:definedName>
    <x:definedName name="Personal_Income" localSheetId="7">#REF!</x:definedName>
    <x:definedName name="Personal_Income">#REF!</x:definedName>
    <x:definedName name="Population" localSheetId="7">#REF!</x:definedName>
    <x:definedName name="Population">#REF!</x:definedName>
    <x:definedName name="Population_Density">#REF!</x:definedName>
    <x:definedName name="Population_Growth">#REF!</x:definedName>
    <x:definedName name="_xlnm.Print_Area" localSheetId="7">'Additional Considerations'!$A$1:$I$32</x:definedName>
    <x:definedName name="_xlnm.Print_Area" localSheetId="1">Cash_Sufficiency!$B$1:$I$41</x:definedName>
    <x:definedName name="_xlnm.Print_Area" localSheetId="3">Change_in_Cash!$B$1:$I$37</x:definedName>
    <x:definedName name="_xlnm.Print_Area" localSheetId="6">Data!$B$1:$G$46</x:definedName>
    <x:definedName name="_xlnm.Print_Area" localSheetId="4">Debt_Load!$A$1:$H$36</x:definedName>
    <x:definedName name="_xlnm.Print_Area" localSheetId="5">Enterprise_Self_Sufficiency!$B$1:$I$36</x:definedName>
    <x:definedName name="_xlnm.Print_Area" localSheetId="2">Operating_Margin!$B$1:$I$39</x:definedName>
    <x:definedName name="_xlnm.Print_Area" localSheetId="0">Snapshot!$B$1:$G$16</x:definedName>
    <x:definedName name="_xlnm.Print_Area">Operating [2]Margin!$A$1:$N$35</x:definedName>
    <x:definedName name="Property_Tax_Burden" localSheetId="7">#REF!</x:definedName>
    <x:definedName name="Property_Tax_Burden">#REF!</x:definedName>
    <x:definedName name="StatewideExtract" localSheetId="7">#REF!</x:definedName>
    <x:definedName name="StatewideExtract" localSheetId="5">#REF!</x:definedName>
    <x:definedName name="StatewideExtract">#REF!</x:definedName>
    <x:definedName name="tm_369442834" localSheetId="7">Cash [3]Position!$P$9</x:definedName>
    <x:definedName name="tm_369442834" localSheetId="3">Cash [3]Position!$P$9</x:definedName>
    <x:definedName name="tm_369442834" localSheetId="4">Cash [3]Position!$P$9</x:definedName>
    <x:definedName name="tm_369442834" localSheetId="5">Cash [3]Position!$P$9</x:definedName>
    <x:definedName name="tm_369442834" localSheetId="2">Cash [3]Position!$P$9</x:definedName>
    <x:definedName name="tm_369442834" localSheetId="0">Cash [3]Position!$P$9</x:definedName>
    <x:definedName name="tm_369442834">Cash [3]Position!$P$9</x:definedName>
    <x:definedName name="Unemployment" localSheetId="7">#REF!</x:definedName>
    <x:definedName name="Unemployment">#REF!</x:definedName>
    <x:definedName name="YearDefinition" localSheetId="7">#REF!</x:definedName>
    <x:definedName name="YearDefinition" localSheetId="5">#REF!</x:definedName>
    <x:definedName name="YearDefinition">#REF!</x:definedName>
  </x:definedNames>
  <x:calcPr calcId="162913" fullCalcOnLoad="1" forceFullCalc="1"/>
</x:workbook>
</file>

<file path=xl/calcChain.xml><?xml version="1.0" encoding="utf-8"?>
<calcChain xmlns="http://schemas.openxmlformats.org/spreadsheetml/2006/main">
  <c r="G34" i="20" l="1"/>
  <c r="F34" i="20"/>
  <c r="E34" i="20"/>
  <c r="D34" i="20"/>
  <c r="C34" i="20"/>
  <c r="G31" i="20"/>
  <c r="F31" i="20"/>
  <c r="E31" i="20"/>
  <c r="D31" i="20"/>
  <c r="C31" i="20"/>
  <c r="G35" i="16"/>
  <c r="F35" i="16"/>
  <c r="E35" i="16"/>
  <c r="D35" i="16"/>
  <c r="C35" i="16"/>
  <c r="B33" i="16"/>
  <c r="G33" i="16"/>
  <c r="G34" i="16"/>
  <c r="G37" i="16"/>
  <c r="G38" i="16"/>
  <c r="G39" i="16"/>
  <c r="G40" i="16" l="1"/>
  <c r="G36" i="16"/>
  <c r="C8" i="32"/>
  <c r="G41" i="16" l="1"/>
  <c r="B4" i="32"/>
  <c r="G40" i="4" l="1"/>
  <c r="F40" i="4"/>
  <c r="E40" i="4"/>
  <c r="D40" i="4"/>
  <c r="C40" i="4"/>
  <c r="G33" i="4"/>
  <c r="F33" i="4"/>
  <c r="E33" i="4"/>
  <c r="D33" i="4"/>
  <c r="C33" i="4"/>
  <c r="G23" i="4"/>
  <c r="G45" i="4" s="1"/>
  <c r="G46" i="4" s="1"/>
  <c r="F23" i="4"/>
  <c r="F45" i="4" s="1"/>
  <c r="F46" i="4" s="1"/>
  <c r="E23" i="4"/>
  <c r="E45" i="4" s="1"/>
  <c r="E46" i="4" s="1"/>
  <c r="D23" i="4"/>
  <c r="D45" i="4" s="1"/>
  <c r="D46" i="4" s="1"/>
  <c r="C23" i="4"/>
  <c r="C45" i="4" s="1"/>
  <c r="C46" i="4" s="1"/>
  <c r="G14" i="4"/>
  <c r="F14" i="4"/>
  <c r="E14" i="4"/>
  <c r="D14" i="4"/>
  <c r="C14" i="4"/>
  <c r="G5" i="4"/>
  <c r="G29" i="20" s="1"/>
  <c r="F5" i="4" l="1"/>
  <c r="G32" i="16"/>
  <c r="D26" i="4"/>
  <c r="E26" i="4"/>
  <c r="F26" i="4"/>
  <c r="C26" i="4"/>
  <c r="G26" i="4"/>
  <c r="E5" i="4" l="1"/>
  <c r="D5" i="4" s="1"/>
  <c r="F29" i="20"/>
  <c r="F13" i="32"/>
  <c r="C5" i="4" l="1"/>
  <c r="C29" i="20" s="1"/>
  <c r="D29" i="20"/>
  <c r="E29" i="20"/>
  <c r="F7" i="32"/>
  <c r="B3" i="32" l="1"/>
  <c r="C29" i="23" l="1"/>
  <c r="D33" i="20" l="1"/>
  <c r="E33" i="20"/>
  <c r="F33" i="20"/>
  <c r="G33" i="20"/>
  <c r="C33" i="20"/>
  <c r="G35" i="20" l="1"/>
  <c r="E35" i="20"/>
  <c r="F35" i="20"/>
  <c r="D35" i="20"/>
  <c r="C35" i="20"/>
  <c r="C30" i="23"/>
  <c r="D29" i="23"/>
  <c r="E29" i="23"/>
  <c r="F29" i="23"/>
  <c r="G29" i="23"/>
  <c r="D30" i="23"/>
  <c r="E30" i="23"/>
  <c r="F30" i="23"/>
  <c r="G30" i="23"/>
  <c r="D31" i="23"/>
  <c r="E31" i="23"/>
  <c r="F31" i="23"/>
  <c r="G31" i="23"/>
  <c r="D32" i="23"/>
  <c r="E32" i="23"/>
  <c r="F32" i="23"/>
  <c r="G32" i="23"/>
  <c r="D33" i="23"/>
  <c r="E33" i="23"/>
  <c r="F33" i="23"/>
  <c r="G33" i="23"/>
  <c r="D34" i="23"/>
  <c r="E34" i="23"/>
  <c r="F34" i="23"/>
  <c r="G34" i="23"/>
  <c r="C31" i="23"/>
  <c r="C32" i="23"/>
  <c r="C33" i="23"/>
  <c r="C34" i="23"/>
  <c r="G35" i="23" l="1"/>
  <c r="F35" i="23"/>
  <c r="E35" i="23"/>
  <c r="D35" i="23"/>
  <c r="C35" i="23"/>
  <c r="C36" i="23" l="1"/>
  <c r="H2" i="31" l="1"/>
  <c r="F3" i="31" l="1"/>
  <c r="F33" i="25"/>
  <c r="E33" i="25"/>
  <c r="D33" i="25"/>
  <c r="C33" i="25"/>
  <c r="B33" i="25"/>
  <c r="F32" i="25"/>
  <c r="E32" i="25"/>
  <c r="D32" i="25"/>
  <c r="C32" i="25"/>
  <c r="B32" i="25"/>
  <c r="G2" i="25"/>
  <c r="G1" i="25"/>
  <c r="G34" i="31"/>
  <c r="F34" i="31"/>
  <c r="E34" i="31"/>
  <c r="D34" i="31"/>
  <c r="C34" i="31"/>
  <c r="G33" i="31"/>
  <c r="F33" i="31"/>
  <c r="E33" i="31"/>
  <c r="D33" i="31"/>
  <c r="C33" i="31"/>
  <c r="G32" i="31"/>
  <c r="F32" i="31"/>
  <c r="E32" i="31"/>
  <c r="D32" i="31"/>
  <c r="C32" i="31"/>
  <c r="H1" i="31"/>
  <c r="G30" i="20"/>
  <c r="G37" i="20" s="1"/>
  <c r="F30" i="20"/>
  <c r="F37" i="20" s="1"/>
  <c r="E30" i="20"/>
  <c r="E37" i="20" s="1"/>
  <c r="D30" i="20"/>
  <c r="C30" i="20"/>
  <c r="C37" i="20" s="1"/>
  <c r="H2" i="20"/>
  <c r="H1" i="20"/>
  <c r="G36" i="23"/>
  <c r="F36" i="23"/>
  <c r="E36" i="23"/>
  <c r="D36" i="23"/>
  <c r="H2" i="23"/>
  <c r="H1" i="23"/>
  <c r="F39" i="16"/>
  <c r="E39" i="16"/>
  <c r="D39" i="16"/>
  <c r="C39" i="16"/>
  <c r="B39" i="16"/>
  <c r="F38" i="16"/>
  <c r="E38" i="16"/>
  <c r="D38" i="16"/>
  <c r="C38" i="16"/>
  <c r="B38" i="16"/>
  <c r="F37" i="16"/>
  <c r="E37" i="16"/>
  <c r="D37" i="16"/>
  <c r="C37" i="16"/>
  <c r="B35" i="16"/>
  <c r="F34" i="16"/>
  <c r="E34" i="16"/>
  <c r="D34" i="16"/>
  <c r="C34" i="16"/>
  <c r="B34" i="16"/>
  <c r="F33" i="16"/>
  <c r="E33" i="16"/>
  <c r="D33" i="16"/>
  <c r="C33" i="16"/>
  <c r="H2" i="16"/>
  <c r="H1" i="16"/>
  <c r="C10" i="32"/>
  <c r="C9" i="32"/>
  <c r="G35" i="31" l="1"/>
  <c r="D35" i="31"/>
  <c r="E35" i="31"/>
  <c r="F35" i="31"/>
  <c r="C35" i="31"/>
  <c r="C40" i="16"/>
  <c r="D40" i="16"/>
  <c r="E40" i="16"/>
  <c r="F40" i="16"/>
  <c r="G36" i="31"/>
  <c r="I3" i="31" s="1"/>
  <c r="F36" i="31"/>
  <c r="D36" i="31"/>
  <c r="E36" i="31"/>
  <c r="D32" i="20"/>
  <c r="D36" i="20" s="1"/>
  <c r="D37" i="20"/>
  <c r="I3" i="20"/>
  <c r="G32" i="20"/>
  <c r="G36" i="20" s="1"/>
  <c r="E32" i="20"/>
  <c r="E36" i="20" s="1"/>
  <c r="F32" i="20"/>
  <c r="F36" i="20" s="1"/>
  <c r="C32" i="20"/>
  <c r="C36" i="20" s="1"/>
  <c r="E34" i="25"/>
  <c r="F34" i="25"/>
  <c r="C36" i="31"/>
  <c r="C34" i="25"/>
  <c r="D34" i="25"/>
  <c r="B34" i="25"/>
  <c r="F3" i="20"/>
  <c r="F3" i="23"/>
  <c r="E3" i="25"/>
  <c r="F3" i="16"/>
  <c r="C36" i="16"/>
  <c r="E36" i="16"/>
  <c r="F36" i="16"/>
  <c r="D36" i="16"/>
  <c r="C37" i="23"/>
  <c r="C39" i="23" s="1"/>
  <c r="E35" i="25"/>
  <c r="G37" i="23"/>
  <c r="G38" i="23" s="1"/>
  <c r="C35" i="25"/>
  <c r="B35" i="25"/>
  <c r="D37" i="23"/>
  <c r="D38" i="23" s="1"/>
  <c r="E37" i="23"/>
  <c r="E38" i="23" s="1"/>
  <c r="F37" i="23"/>
  <c r="F39" i="23" s="1"/>
  <c r="F35" i="25"/>
  <c r="F28" i="23"/>
  <c r="E31" i="25"/>
  <c r="F31" i="31"/>
  <c r="F32" i="16"/>
  <c r="G31" i="31"/>
  <c r="F31" i="25"/>
  <c r="G28" i="23"/>
  <c r="D35" i="25"/>
  <c r="E39" i="23" l="1"/>
  <c r="D39" i="23"/>
  <c r="F38" i="23"/>
  <c r="G39" i="23"/>
  <c r="I3" i="23" s="1"/>
  <c r="E36" i="25"/>
  <c r="C38" i="23"/>
  <c r="D41" i="16"/>
  <c r="F41" i="16"/>
  <c r="E41" i="16"/>
  <c r="C41" i="16"/>
  <c r="F36" i="25"/>
  <c r="H3" i="25" s="1"/>
  <c r="C36" i="25"/>
  <c r="D36" i="25"/>
  <c r="B36" i="25"/>
  <c r="F10" i="32"/>
  <c r="F8" i="32"/>
  <c r="I3" i="16"/>
  <c r="E28" i="23"/>
  <c r="D31" i="25"/>
  <c r="E31" i="31"/>
  <c r="E32" i="16"/>
  <c r="F11" i="32" l="1"/>
  <c r="F12" i="32"/>
  <c r="F9" i="32"/>
  <c r="C31" i="25"/>
  <c r="D31" i="31"/>
  <c r="D32" i="16"/>
  <c r="D28" i="23"/>
  <c r="B31" i="25" l="1"/>
  <c r="C31" i="31"/>
  <c r="C32" i="16"/>
  <c r="C28" i="23"/>
</calcChain>
</file>

<file path=xl/comments1.xml><?xml version="1.0" encoding="utf-8"?>
<comments xmlns="http://schemas.openxmlformats.org/spreadsheetml/2006/main">
  <authors>
    <author>Harris, Kristen (SAO)</author>
  </authors>
  <commentList>
    <comment ref="G8" authorId="0" shapeId="0">
      <text>
        <r>
          <rPr>
            <sz val="9"/>
            <color indexed="81"/>
            <rFont val="Tahoma"/>
            <family val="2"/>
          </rPr>
          <t xml:space="preserve">Auditors should be especially alert regarding any warnings related to the cash balance sufficiency as this will indicate concerns with a government’s reserves (i.e. savings). Governments need sufficient reserves to operate and respond to emergencies.  Very low reserves (i.e. below the benchmark) often indicates an entity is already in fiscal distress or might easily become distressed should something unexpected occur.

</t>
        </r>
      </text>
    </comment>
  </commentList>
</comments>
</file>

<file path=xl/comments2.xml><?xml version="1.0" encoding="utf-8"?>
<comments xmlns="http://schemas.openxmlformats.org/spreadsheetml/2006/main">
  <authors>
    <author>Daniel Masterson</author>
    <author>Harris, Kristen (SAO)</author>
    <author>State Auditor</author>
  </authors>
  <commentList>
    <comment ref="B2" authorId="0" shapeId="0">
      <text>
        <r>
          <rPr>
            <sz val="9"/>
            <color indexed="81"/>
            <rFont val="Tahoma"/>
            <family val="2"/>
          </rPr>
          <t>BARS Fund 001</t>
        </r>
      </text>
    </comment>
    <comment ref="F27" authorId="1" shapeId="0">
      <text>
        <r>
          <rPr>
            <sz val="9"/>
            <color indexed="81"/>
            <rFont val="Tahoma"/>
            <family val="2"/>
          </rPr>
          <t xml:space="preserve">Auditors should be especially alert regarding any warnings related to the cash balance sufficiency as this will indicate concerns with a government’s reserves (i.e. savings). Governments need sufficient reserves to operate and respond to emergencies.  Very low reserves (i.e. below the benchmark) often indicates an entity is already in fiscal distress or might easily become distressed should something unexpected occur.

</t>
        </r>
      </text>
    </comment>
    <comment ref="B33" authorId="0" shapeId="0">
      <text>
        <r>
          <rPr>
            <sz val="9"/>
            <color indexed="81"/>
            <rFont val="Tahoma"/>
            <family val="2"/>
          </rPr>
          <t xml:space="preserve">BARS code: 508.80
</t>
        </r>
      </text>
    </comment>
    <comment ref="B34" authorId="0" shapeId="0">
      <text>
        <r>
          <rPr>
            <sz val="9"/>
            <color indexed="81"/>
            <rFont val="Tahoma"/>
            <family val="2"/>
          </rPr>
          <t xml:space="preserve">BARS code: 508.10
</t>
        </r>
      </text>
    </comment>
    <comment ref="B35" authorId="2" shapeId="0">
      <text>
        <r>
          <rPr>
            <sz val="9"/>
            <color indexed="81"/>
            <rFont val="Tahoma"/>
            <family val="2"/>
          </rPr>
          <t>Manually entered by auditor on data tab</t>
        </r>
      </text>
    </comment>
    <comment ref="B36" authorId="0" shapeId="0">
      <text>
        <r>
          <rPr>
            <sz val="9"/>
            <color indexed="81"/>
            <rFont val="Tahoma"/>
            <family val="2"/>
          </rPr>
          <t xml:space="preserve">BARS code: 508-Ending Cash &amp; Investments
</t>
        </r>
      </text>
    </comment>
    <comment ref="B37" authorId="2" shapeId="0">
      <text>
        <r>
          <rPr>
            <sz val="9"/>
            <color indexed="81"/>
            <rFont val="Tahoma"/>
            <family val="2"/>
          </rPr>
          <t xml:space="preserve">BARS code (510-570)- Operating Expenditures
510- General Government
520- Public Safety activities
530- Utilities
540- Transportation
550- Natural and Economic Environment
560- Social Services
570- Culture and Receration
</t>
        </r>
      </text>
    </comment>
    <comment ref="B38" authorId="2" shapeId="0">
      <text>
        <r>
          <rPr>
            <sz val="9"/>
            <color indexed="81"/>
            <rFont val="Tahoma"/>
            <family val="2"/>
          </rPr>
          <t>BARS code (591-592)-Debt Service:
591- Redemption of Debt
592- Interest and Other Debt Service Costs
See FIT Handbook for more information on BARS codes</t>
        </r>
      </text>
    </comment>
    <comment ref="B39" authorId="2" shapeId="0">
      <text>
        <r>
          <rPr>
            <sz val="9"/>
            <color indexed="81"/>
            <rFont val="Tahoma"/>
            <family val="2"/>
          </rPr>
          <t>BARS code: 597-Transfers Out
See FIT Handbook for more information on BARS codes</t>
        </r>
      </text>
    </comment>
  </commentList>
</comments>
</file>

<file path=xl/comments3.xml><?xml version="1.0" encoding="utf-8"?>
<comments xmlns="http://schemas.openxmlformats.org/spreadsheetml/2006/main">
  <authors>
    <author>Daniel Masterson</author>
    <author>State Auditor</author>
    <author>mastersond</author>
  </authors>
  <commentList>
    <comment ref="B2" authorId="0" shapeId="0">
      <text>
        <r>
          <rPr>
            <sz val="9"/>
            <color indexed="81"/>
            <rFont val="Tahoma"/>
            <family val="2"/>
          </rPr>
          <t>BARS Funds 001-3XX</t>
        </r>
      </text>
    </comment>
    <comment ref="B29" authorId="1" shapeId="0">
      <text>
        <r>
          <rPr>
            <sz val="9"/>
            <color indexed="81"/>
            <rFont val="Tahoma"/>
            <family val="2"/>
          </rPr>
          <t xml:space="preserve">BARS CODE 310-Taxes
</t>
        </r>
      </text>
    </comment>
    <comment ref="B30" authorId="1" shapeId="0">
      <text>
        <r>
          <rPr>
            <sz val="9"/>
            <color indexed="81"/>
            <rFont val="Tahoma"/>
            <family val="2"/>
          </rPr>
          <t xml:space="preserve">BARS CODE 320- Licenses and permits
</t>
        </r>
      </text>
    </comment>
    <comment ref="B31" authorId="1" shapeId="0">
      <text>
        <r>
          <rPr>
            <sz val="9"/>
            <color indexed="81"/>
            <rFont val="Tahoma"/>
            <family val="2"/>
          </rPr>
          <t xml:space="preserve">BARS CODE 330-Intergovernmental revenues
</t>
        </r>
      </text>
    </comment>
    <comment ref="B32" authorId="1" shapeId="0">
      <text>
        <r>
          <rPr>
            <sz val="9"/>
            <color indexed="81"/>
            <rFont val="Tahoma"/>
            <family val="2"/>
          </rPr>
          <t xml:space="preserve">BARS CODE 340-Charges of Goods and Services
</t>
        </r>
      </text>
    </comment>
    <comment ref="B33" authorId="1" shapeId="0">
      <text>
        <r>
          <rPr>
            <sz val="9"/>
            <color indexed="81"/>
            <rFont val="Tahoma"/>
            <family val="2"/>
          </rPr>
          <t xml:space="preserve">BARS CODE 350-Fines and Penalties
</t>
        </r>
      </text>
    </comment>
    <comment ref="B34" authorId="1" shapeId="0">
      <text>
        <r>
          <rPr>
            <sz val="9"/>
            <color indexed="81"/>
            <rFont val="Tahoma"/>
            <family val="2"/>
          </rPr>
          <t xml:space="preserve">BARS CODE 360- Miscellaneous Revenues
</t>
        </r>
      </text>
    </comment>
    <comment ref="B35" authorId="2" shapeId="0">
      <text>
        <r>
          <rPr>
            <sz val="9"/>
            <color indexed="81"/>
            <rFont val="Tahoma"/>
            <family val="2"/>
          </rPr>
          <t xml:space="preserve">BARS codes (310 - 360)- Operating Revenues
310- TAXES
320- LICENSES and PERMITS
330- INTERGOVERNMENTAL REVENUES
340- CHARGES for GOODS and SERVICES
350- FINES and PENALTIES
360- MISCELLANEOUS REVENUES
</t>
        </r>
      </text>
    </comment>
    <comment ref="B36" authorId="0" shapeId="0">
      <text>
        <r>
          <rPr>
            <sz val="9"/>
            <color indexed="81"/>
            <rFont val="Tahoma"/>
            <family val="2"/>
          </rPr>
          <t xml:space="preserve">BARS codes (510-570)- Operating Expenditures
510- General Government
520- Public Safety
530- Utilities
540- Transportation
550- Natural and Economic Environment
560- Social Services
570- Culture and Recreation
</t>
        </r>
      </text>
    </comment>
    <comment ref="B37" authorId="1" shapeId="0">
      <text>
        <r>
          <rPr>
            <sz val="9"/>
            <color indexed="81"/>
            <rFont val="Tahoma"/>
            <family val="2"/>
          </rPr>
          <t xml:space="preserve">BARS code (591-592)-Debt Service:
591-Redemeption Debt 
592- Interest and Other Debt Service Costs
</t>
        </r>
      </text>
    </comment>
  </commentList>
</comments>
</file>

<file path=xl/comments4.xml><?xml version="1.0" encoding="utf-8"?>
<comments xmlns="http://schemas.openxmlformats.org/spreadsheetml/2006/main">
  <authors>
    <author>State Auditor</author>
  </authors>
  <commentList>
    <comment ref="B2" authorId="0" shapeId="0">
      <text>
        <r>
          <rPr>
            <sz val="9"/>
            <color indexed="81"/>
            <rFont val="Tahoma"/>
            <family val="2"/>
          </rPr>
          <t xml:space="preserve">BARS Funds 001-3XX
</t>
        </r>
      </text>
    </comment>
    <comment ref="B30" authorId="0" shapeId="0">
      <text>
        <r>
          <rPr>
            <sz val="9"/>
            <color indexed="81"/>
            <rFont val="Tahoma"/>
            <family val="2"/>
          </rPr>
          <t>BARS code: 308-Beginning Cash and Investments
See FIT Handbook for more information on BARS codes</t>
        </r>
      </text>
    </comment>
    <comment ref="B31" authorId="0" shapeId="0">
      <text>
        <r>
          <rPr>
            <sz val="9"/>
            <color indexed="81"/>
            <rFont val="Tahoma"/>
            <family val="2"/>
          </rPr>
          <t>Obtain figure from notes.
Interfund loans payable should be subtracted from cash balances if they represent a borrowing to cover operating deficits rather than being capital or bridge financing (ie: borrowing to maintain liquidity while waiting for an anticipated and reasonably expected inflow of cash).  Also consider including other short term liabilities from the Schedule 09 that meet this same definition.</t>
        </r>
      </text>
    </comment>
    <comment ref="B32" authorId="0" shapeId="0">
      <text>
        <r>
          <rPr>
            <sz val="9"/>
            <color indexed="81"/>
            <rFont val="Tahoma"/>
            <family val="2"/>
          </rPr>
          <t>BARS code: 308-Beginning Cash and Investments
See FIT Handbook for more information on BARS codes</t>
        </r>
      </text>
    </comment>
    <comment ref="B33" authorId="0" shapeId="0">
      <text>
        <r>
          <rPr>
            <sz val="9"/>
            <color indexed="81"/>
            <rFont val="Tahoma"/>
            <family val="2"/>
          </rPr>
          <t>BARS code: 508-Ending Cash &amp; Investments
See FIT Handbook for more information on BARS codes</t>
        </r>
      </text>
    </comment>
    <comment ref="B34" authorId="0" shapeId="0">
      <text>
        <r>
          <rPr>
            <sz val="9"/>
            <color indexed="81"/>
            <rFont val="Tahoma"/>
            <family val="2"/>
          </rPr>
          <t>Obtain figure from notes.
Interfund loans payable should be subtracted from cash balances if they represent a borrowing to cover operating deficits rather than being capital or bridge financing (ie: borrowing to maintain liquidity while waiting for an anticipated and reasonably expected inflow of cash).  Also consider including other short term liabilities from the Schedule 09 that meet this same definition.</t>
        </r>
      </text>
    </comment>
  </commentList>
</comments>
</file>

<file path=xl/comments5.xml><?xml version="1.0" encoding="utf-8"?>
<comments xmlns="http://schemas.openxmlformats.org/spreadsheetml/2006/main">
  <authors>
    <author>State Auditor</author>
  </authors>
  <commentList>
    <comment ref="A2" authorId="0" shapeId="0">
      <text>
        <r>
          <rPr>
            <sz val="9"/>
            <color indexed="81"/>
            <rFont val="Tahoma"/>
            <family val="2"/>
          </rPr>
          <t>BARS Funds 001-59X</t>
        </r>
      </text>
    </comment>
    <comment ref="A32" authorId="0" shapeId="0">
      <text>
        <r>
          <rPr>
            <sz val="9"/>
            <color indexed="81"/>
            <rFont val="Tahoma"/>
            <family val="2"/>
          </rPr>
          <t xml:space="preserve">BARS code (591)-Debt Service:
591-Redemption Debt
</t>
        </r>
      </text>
    </comment>
    <comment ref="A33" authorId="0" shapeId="0">
      <text>
        <r>
          <rPr>
            <sz val="9"/>
            <color indexed="81"/>
            <rFont val="Tahoma"/>
            <family val="2"/>
          </rPr>
          <t xml:space="preserve">BARS code 592- Interest payment 
</t>
        </r>
      </text>
    </comment>
    <comment ref="A35" authorId="0" shapeId="0">
      <text>
        <r>
          <rPr>
            <sz val="9"/>
            <color indexed="81"/>
            <rFont val="Tahoma"/>
            <family val="2"/>
          </rPr>
          <t xml:space="preserve">BARS code (310-360)- Governmental Fund Revenues:
310- Taxes
320- Licenses and Permits
330- Intergovernmental Revenues
340- Charges for Goods and Services
350- Fines and Penalties
360- Miscellaneous Revenues
</t>
        </r>
      </text>
    </comment>
  </commentList>
</comments>
</file>

<file path=xl/comments6.xml><?xml version="1.0" encoding="utf-8"?>
<comments xmlns="http://schemas.openxmlformats.org/spreadsheetml/2006/main">
  <authors>
    <author>State Auditor</author>
  </authors>
  <commentList>
    <comment ref="B2" authorId="0" shapeId="0">
      <text>
        <r>
          <rPr>
            <sz val="9"/>
            <color indexed="81"/>
            <rFont val="Tahoma"/>
            <family val="2"/>
          </rPr>
          <t xml:space="preserve">BARS Fund 4XX
</t>
        </r>
      </text>
    </comment>
    <comment ref="B32" authorId="0" shapeId="0">
      <text>
        <r>
          <rPr>
            <sz val="9"/>
            <color indexed="81"/>
            <rFont val="Tahoma"/>
            <family val="2"/>
          </rPr>
          <t xml:space="preserve">BARS codes (310 - 360)- Ent Fund Operating Revenues (BARS Funds 4XX)
310- TAXES
320- LICENSES and PERMITS
330- INTERGOVERNMENTAL REVENUES
340- CHARGES for GOODS and SERVICES
350- FINES and PENALTIES
360- MISCELLANEOUS REVENUES
</t>
        </r>
      </text>
    </comment>
    <comment ref="B33" authorId="0" shapeId="0">
      <text>
        <r>
          <rPr>
            <sz val="9"/>
            <color indexed="81"/>
            <rFont val="Tahoma"/>
            <family val="2"/>
          </rPr>
          <t xml:space="preserve">BARS code (510-570)-Ent Fund Operating Expenses  (BARS Funds 4XX):
510- General Government
520- Public Safety
530- Utilities
540- Transportation
550- Natural and Economic Environment
560- Social Services
570- Culture and Recreation
</t>
        </r>
      </text>
    </comment>
    <comment ref="B34" authorId="0" shapeId="0">
      <text>
        <r>
          <rPr>
            <sz val="8"/>
            <color indexed="81"/>
            <rFont val="Tahoma"/>
            <family val="2"/>
          </rPr>
          <t xml:space="preserve">BARS code (591-592)-Ent Debt Service (BARS Funds 4XX):
591-Redemeption Debt 
592- Interest and Other Debt Service Costs
</t>
        </r>
      </text>
    </comment>
  </commentList>
</comments>
</file>

<file path=xl/comments7.xml><?xml version="1.0" encoding="utf-8"?>
<comments xmlns="http://schemas.openxmlformats.org/spreadsheetml/2006/main">
  <authors>
    <author>Scott DeViney</author>
  </authors>
  <commentList>
    <comment ref="B10" authorId="0" shapeId="0">
      <text>
        <r>
          <rPr>
            <sz val="9"/>
            <color indexed="81"/>
            <rFont val="Tahoma"/>
            <family val="2"/>
          </rPr>
          <t xml:space="preserve">Obtain figure from notes.
Interfund loans payable should be subtracted from cash balances </t>
        </r>
        <r>
          <rPr>
            <b/>
            <sz val="9"/>
            <color indexed="81"/>
            <rFont val="Tahoma"/>
            <family val="2"/>
          </rPr>
          <t>if they represent a borrowing to cover operating deficits rather than being capital or bridge financing</t>
        </r>
        <r>
          <rPr>
            <sz val="9"/>
            <color indexed="81"/>
            <rFont val="Tahoma"/>
            <family val="2"/>
          </rPr>
          <t xml:space="preserve"> (ie: borrowing to maintain liquidity while waiting for an anticipated and reasonably expected inflow of cash).  Also consider including other short term liabilities from the Schedule 09 that meet this same definition.</t>
        </r>
      </text>
    </comment>
    <comment ref="B30" authorId="0" shapeId="0">
      <text>
        <r>
          <rPr>
            <sz val="9"/>
            <color indexed="81"/>
            <rFont val="Tahoma"/>
            <family val="2"/>
          </rPr>
          <t xml:space="preserve">Obtain figure from notes.  Incput as a positive amount.  Only include loan information for proprietary funds (400-500 type funds).
Interfund loans payable should be subtracted from cash balances </t>
        </r>
        <r>
          <rPr>
            <b/>
            <sz val="9"/>
            <color indexed="81"/>
            <rFont val="Tahoma"/>
            <family val="2"/>
          </rPr>
          <t>if they represent a borrowing to cover operating deficits rather than being capital or bridge financing</t>
        </r>
        <r>
          <rPr>
            <sz val="9"/>
            <color indexed="81"/>
            <rFont val="Tahoma"/>
            <family val="2"/>
          </rPr>
          <t xml:space="preserve"> (ie: borrowing to maintain liquidity while waiting for an anticipated and reasonably expected inflow of cash).  Also consider including other short term liabilities from the Schedule 09 that meet this same definition.</t>
        </r>
      </text>
    </comment>
    <comment ref="B32" authorId="0" shapeId="0">
      <text>
        <r>
          <rPr>
            <sz val="9"/>
            <color indexed="81"/>
            <rFont val="Tahoma"/>
            <family val="2"/>
          </rPr>
          <t>Obtain figure from notes. Input as a positive amount. Only include loan information for proprietary funds (400-500 type funds).
Interfund loans payable should be subtracted from cash balances</t>
        </r>
        <r>
          <rPr>
            <b/>
            <sz val="9"/>
            <color indexed="81"/>
            <rFont val="Tahoma"/>
            <family val="2"/>
          </rPr>
          <t xml:space="preserve"> if they represent a borrowing to cover operating deficits rather than being capital or bridge financing</t>
        </r>
        <r>
          <rPr>
            <sz val="9"/>
            <color indexed="81"/>
            <rFont val="Tahoma"/>
            <family val="2"/>
          </rPr>
          <t xml:space="preserve"> (ie: borrowing to maintain liquidity while waiting for an anticipated and reasonably expected inflow of cash).  Also consider including other short term liabilities from the Schedule 09 that meet this same definition.</t>
        </r>
      </text>
    </comment>
  </commentList>
</comments>
</file>

<file path=xl/sharedStrings.xml><?xml version="1.0" encoding="utf-8"?>
<x:sst xmlns:x="http://schemas.openxmlformats.org/spreadsheetml/2006/main" count="150" uniqueCount="110">
  <x:si>
    <x:t>Operating Margin</x:t>
  </x:si>
  <x:si>
    <x:t>Debt Load</x:t>
  </x:si>
  <x:si>
    <x:t>Net income as percent of revenues</x:t>
  </x:si>
  <x:si>
    <x:t>Are governmental activities sustainable?</x:t>
  </x:si>
  <x:si>
    <x:t>Expense Coverage</x:t>
  </x:si>
  <x:si>
    <x:t>How much governmental fund revenues are going toward debt payments?</x:t>
  </x:si>
  <x:si>
    <x:t>Government Name:</x:t>
  </x:si>
  <x:si>
    <x:t>Fiscal Year End:</x:t>
  </x:si>
  <x:si>
    <x:t>Enterprise Fund Self-Sufficiency</x:t>
  </x:si>
  <x:si>
    <x:t>Cash Balance Sufficiency</x:t>
  </x:si>
  <x:si>
    <x:r>
      <x:t xml:space="preserve">Figures are a </x:t>
    </x:r>
    <x:r>
      <x:rPr>
        <x:b/>
        <x:sz val="11"/>
        <x:color theme="1"/>
        <x:rFont val="Calibri"/>
        <x:family val="2"/>
        <x:scheme val="minor"/>
      </x:rPr>
      <x:t>total</x:t>
    </x:r>
    <x:r>
      <x:rPr>
        <x:sz val="11"/>
        <x:color theme="1"/>
        <x:rFont val="Calibri"/>
        <x:family val="2"/>
        <x:scheme val="minor"/>
      </x:rPr>
      <x:t xml:space="preserve"> of all </x:t>
    </x:r>
    <x:r>
      <x:rPr>
        <x:b/>
        <x:sz val="11"/>
        <x:color theme="1"/>
        <x:rFont val="Calibri"/>
        <x:family val="2"/>
        <x:scheme val="minor"/>
      </x:rPr>
      <x:t>Enterprise Fund (4XX)</x:t>
    </x:r>
    <x:r>
      <x:rPr>
        <x:sz val="11"/>
        <x:color theme="1"/>
        <x:rFont val="Calibri"/>
        <x:family val="2"/>
        <x:scheme val="minor"/>
      </x:rPr>
      <x:t xml:space="preserve"> columns of the </x:t>
    </x:r>
    <x:r>
      <x:rPr>
        <x:b/>
        <x:sz val="11"/>
        <x:color theme="1"/>
        <x:rFont val="Calibri"/>
        <x:family val="2"/>
        <x:scheme val="minor"/>
      </x:rPr>
      <x:t>C-4 Statement</x:t>
    </x:r>
  </x:si>
  <x:si>
    <x:r>
      <x:t>Figures from the</x:t>
    </x:r>
    <x:r>
      <x:rPr>
        <x:b/>
        <x:sz val="11"/>
        <x:color theme="1"/>
        <x:rFont val="Calibri"/>
        <x:family val="2"/>
        <x:scheme val="minor"/>
      </x:rPr>
      <x:t xml:space="preserve"> General Fund (001)</x:t>
    </x:r>
    <x:r>
      <x:rPr>
        <x:sz val="11"/>
        <x:color theme="1"/>
        <x:rFont val="Calibri"/>
        <x:family val="2"/>
        <x:scheme val="minor"/>
      </x:rPr>
      <x:t xml:space="preserve"> column of the </x:t>
    </x:r>
    <x:r>
      <x:rPr>
        <x:b/>
        <x:sz val="11"/>
        <x:color theme="1"/>
        <x:rFont val="Calibri"/>
        <x:family val="2"/>
        <x:scheme val="minor"/>
      </x:rPr>
      <x:t>C-4 Statement</x:t>
    </x:r>
  </x:si>
  <x:si>
    <x:t>Unreserved (508.80)</x:t>
  </x:si>
  <x:si>
    <x:t>Reserved (508.10)</x:t>
  </x:si>
  <x:si>
    <x:t>Govt Fund Operating Expenditures (510-570)</x:t>
  </x:si>
  <x:si>
    <x:t>General Fund Operating Expenditures (510-570)</x:t>
  </x:si>
  <x:si>
    <x:r>
      <x:t xml:space="preserve">Figures are a </x:t>
    </x:r>
    <x:r>
      <x:rPr>
        <x:b/>
        <x:sz val="11"/>
        <x:color theme="1"/>
        <x:rFont val="Calibri"/>
        <x:family val="2"/>
        <x:scheme val="minor"/>
      </x:rPr>
      <x:t>total</x:t>
    </x:r>
    <x:r>
      <x:rPr>
        <x:sz val="11"/>
        <x:color theme="1"/>
        <x:rFont val="Calibri"/>
        <x:family val="2"/>
        <x:scheme val="minor"/>
      </x:rPr>
      <x:t xml:space="preserve"> of all </x:t>
    </x:r>
    <x:r>
      <x:rPr>
        <x:b/>
        <x:sz val="11"/>
        <x:color theme="1"/>
        <x:rFont val="Calibri"/>
        <x:family val="2"/>
        <x:scheme val="minor"/>
      </x:rPr>
      <x:t>Governmental Fund (001 - 3XX)</x:t>
    </x:r>
    <x:r>
      <x:rPr>
        <x:sz val="11"/>
        <x:color theme="1"/>
        <x:rFont val="Calibri"/>
        <x:family val="2"/>
        <x:scheme val="minor"/>
      </x:rPr>
      <x:t xml:space="preserve"> columns of the </x:t>
    </x:r>
    <x:r>
      <x:rPr>
        <x:b/>
        <x:sz val="11"/>
        <x:color theme="1"/>
        <x:rFont val="Calibri"/>
        <x:family val="2"/>
        <x:scheme val="minor"/>
      </x:rPr>
      <x:t>C-4 Statement</x:t>
    </x:r>
  </x:si>
  <x:si>
    <x:t>Govt Fund Revenues (310-360)</x:t>
  </x:si>
  <x:si>
    <x:t>Beginning Cash &amp; Investments</x:t>
  </x:si>
  <x:si>
    <x:t>Ending Cash &amp; Investments</x:t>
  </x:si>
  <x:si>
    <x:t>Change in Cash Position</x:t>
  </x:si>
  <x:si>
    <x:t>Did the cash position of governmental funds improve or decline?</x:t>
  </x:si>
  <x:si>
    <x:t>Percent change in cash position</x:t>
  </x:si>
  <x:si>
    <x:t>Govt Fund Debt Service Interest (592)</x:t>
  </x:si>
  <x:si>
    <x:t>Are enterprise funds supporting themselves?</x:t>
  </x:si>
  <x:si>
    <x:t>Transfers out (597)</x:t>
  </x:si>
  <x:si>
    <x:t>LESS: beginning interfund loans from proprietary funds</x:t>
  </x:si>
  <x:si>
    <x:t>LESS: ending interfund loans from proprietary funds</x:t>
  </x:si>
  <x:si>
    <x:t>LESS: ending interfund loans</x:t>
  </x:si>
  <x:si>
    <x:t>Eliminate this measure if government does not have any proprietary funds (4XX or 5XX)</x:t>
  </x:si>
  <x:si>
    <x:t>Additional Factors to Consider</x:t>
  </x:si>
  <x:si>
    <x:t>What other factors should be considered when evaluating the government's financial condition?</x:t>
  </x:si>
  <x:si>
    <x:t>Year:</x:t>
  </x:si>
  <x:si>
    <x:t>Gov Name:</x:t>
  </x:si>
  <x:si>
    <x:t>Debt as a percent of revenues</x:t>
  </x:si>
  <x:si>
    <x:t>What does it measure?</x:t>
  </x:si>
  <x:si>
    <x:t>What does it reveal?</x:t>
  </x:si>
  <x:si>
    <x:t xml:space="preserve">Cash Balance Sufficiency </x:t>
  </x:si>
  <x:si>
    <x:t>Days of operating expenditures</x:t>
  </x:si>
  <x:si>
    <x:t>How much governmental fund revenue goes toward debt payments?</x:t>
  </x:si>
  <x:si>
    <x:t>ENTERPRISE FUND SELF-SUFFICIENCY (BARS Codes)</x:t>
  </x:si>
  <x:si>
    <x:t>CHANGE IN CASH POSITION (BARS Codes)</x:t>
  </x:si>
  <x:si>
    <x:t>OPERATING MARGIN (BARS Codes)</x:t>
  </x:si>
  <x:si>
    <x:t>CASH BALANCE SUFFICIENCY (BARS Codes)</x:t>
  </x:si>
  <x:si>
    <x:t>DEBT LOAD (BARS Codes)</x:t>
  </x:si>
  <x:si>
    <x:t>WORKING DRAFT</x:t>
  </x:si>
  <x:si>
    <x:t>at least 60</x:t>
  </x:si>
  <x:si>
    <x:t>greater than 0%</x:t>
  </x:si>
  <x:si>
    <x:t>less than 12%</x:t>
  </x:si>
  <x:si>
    <x:t>greater than 60 days</x:t>
  </x:si>
  <x:si>
    <x:t xml:space="preserve">Operating Expenditures </x:t>
  </x:si>
  <x:si>
    <x:t>Debt Service</x:t>
  </x:si>
  <x:si>
    <x:t xml:space="preserve">Principal Payments </x:t>
  </x:si>
  <x:si>
    <x:t>Interest Payments</x:t>
  </x:si>
  <x:si>
    <x:t>Ratio (Click for Details)</x:t>
  </x:si>
  <x:si>
    <x:t>TAXES (310)</x:t>
  </x:si>
  <x:si>
    <x:t>LICENSES and PERMITS (320)</x:t>
  </x:si>
  <x:si>
    <x:t>Govt Fund Revenues (TOTAL, 310-360)</x:t>
  </x:si>
  <x:si>
    <x:t>INTERGOVERNMENTAL REVENUES (330)</x:t>
  </x:si>
  <x:si>
    <x:t>CHARGES for GOODS and SERVICES (340)</x:t>
  </x:si>
  <x:si>
    <x:t>FINES and PENALTIES (350)</x:t>
  </x:si>
  <x:si>
    <x:t>MISCELLANEOUS REVENUES (360)</x:t>
  </x:si>
  <x:si>
    <x:t>TAXES</x:t>
  </x:si>
  <x:si>
    <x:t>LICENSES and PERMITS</x:t>
  </x:si>
  <x:si>
    <x:t>INTERGOVERNMENTAL REVENUES</x:t>
  </x:si>
  <x:si>
    <x:t>CHARGES for GOODS and SERVICES</x:t>
  </x:si>
  <x:si>
    <x:t>FINES and PENALTIES</x:t>
  </x:si>
  <x:si>
    <x:t>MISCELLANEOUS REVENUES</x:t>
  </x:si>
  <x:si>
    <x:t>Govt Fund Debt Service Principal (591)</x:t>
  </x:si>
  <x:si>
    <x:t>General Fund Debt Service (591-592)</x:t>
  </x:si>
  <x:si>
    <x:t>Govt Fund Debt Service (591-592)</x:t>
  </x:si>
  <x:si>
    <x:t>(All Governmental Funds)</x:t>
  </x:si>
  <x:si>
    <x:t>(General Fund Only)</x:t>
  </x:si>
  <x:si>
    <x:t>(All Enterprise Funds)</x:t>
  </x:si>
  <x:si>
    <x:t xml:space="preserve">This Financial Intelligence Tool is provided by the Washington State Auditor’s Office as a resource for local government leaders looking for more information to help them make sound financial decisions.  </x:t>
  </x:si>
  <x:si>
    <x:t>Govt Fund Beginning Cash &amp; Investments (308)</x:t>
  </x:si>
  <x:si>
    <x:t>Govt Fund Ending Cash &amp; Investments (508)</x:t>
  </x:si>
  <x:si>
    <x:t>Back to Snapshot</x:t>
  </x:si>
  <x:si>
    <x:t xml:space="preserve">General Fund Operating Expenditures </x:t>
  </x:si>
  <x:si>
    <x:r>
      <x:t xml:space="preserve">General Fund Ending Cash &amp; Investments </x:t>
    </x:r>
    <x:r>
      <x:rPr>
        <x:b/>
        <x:i/>
        <x:sz val="10"/>
        <x:color theme="1"/>
        <x:rFont val="Calibri"/>
        <x:family val="2"/>
        <x:scheme val="minor"/>
      </x:rPr>
      <x:t>calculated</x:t>
    </x:r>
  </x:si>
  <x:si>
    <x:r>
      <x:t xml:space="preserve">Total Operating Revenues </x:t>
    </x:r>
    <x:r>
      <x:rPr>
        <x:b/>
        <x:i/>
        <x:sz val="9"/>
        <x:color theme="1"/>
        <x:rFont val="Calibri"/>
        <x:family val="2"/>
        <x:scheme val="minor"/>
      </x:rPr>
      <x:t>calculated</x:t>
    </x:r>
  </x:si>
  <x:si>
    <x:r>
      <x:t xml:space="preserve">Change in Cash Position </x:t>
    </x:r>
    <x:r>
      <x:rPr>
        <x:b/>
        <x:i/>
        <x:sz val="9"/>
        <x:color theme="1"/>
        <x:rFont val="Calibri"/>
        <x:family val="2"/>
        <x:scheme val="minor"/>
      </x:rPr>
      <x:t>calculated</x:t>
    </x:r>
  </x:si>
  <x:si>
    <x:t>RATIO: Percent Change in Cash</x:t>
  </x:si>
  <x:si>
    <x:t>FIT Guideline</x:t>
  </x:si>
  <x:si>
    <x:t>FIT Guideline:</x:t>
  </x:si>
  <x:si>
    <x:t>Ent Fund Operating Revenue (310-360)</x:t>
  </x:si>
  <x:si>
    <x:t>Ent Fund Debt Service (591-592)</x:t>
  </x:si>
  <x:si>
    <x:t>Ent Fund Operating Revenue</x:t>
  </x:si>
  <x:si>
    <x:t>Ent Fund Operating Expenses</x:t>
  </x:si>
  <x:si>
    <x:t>Ent Fund Debt Service</x:t>
  </x:si>
  <x:si>
    <x:t>Net enterprise fund income as a percent of revenues</x:t>
  </x:si>
  <x:si>
    <x:t>Ent Fund Operating Expenses (510-570)</x:t>
  </x:si>
  <x:si>
    <x:t>RATIO: Days covered</x:t>
  </x:si>
  <x:si>
    <x:t>RATIO: Operating Margin</x:t>
  </x:si>
  <x:si>
    <x:t>RATIO: Debt Service Load</x:t>
  </x:si>
  <x:si>
    <x:t>RATIO: Ent Fund Operating Margin</x:t>
  </x:si>
  <x:si>
    <x:t>What is the government's ability to manage emergencies and unanticipated needs?</x:t>
  </x:si>
  <x:si>
    <x:t>Do enterprise funds cover their costs?</x:t>
  </x:si>
  <x:si>
    <x:t>For more information about this tool, the ratios, and other important factors to consider when assessing financial health, click through the tabs across the bottom of this workbook and review information on the Financial Intelligence Tool on our website at www.sao.wa.gov.</x:t>
  </x:si>
  <x:si>
    <x:t>Auditors should complete these fields, if applicable.</x:t>
  </x:si>
  <x:si>
    <x:t xml:space="preserve">  Total debt service</x:t>
  </x:si>
  <x:si>
    <x:t>Net costs for denominator</x:t>
  </x:si>
  <x:si>
    <x:r>
      <x:t xml:space="preserve">Adjusted Total Beginning Cash &amp; Investments </x:t>
    </x:r>
    <x:r>
      <x:rPr>
        <x:b/>
        <x:i/>
        <x:sz val="9"/>
        <x:color theme="1"/>
        <x:rFont val="Calibri"/>
        <x:family val="2"/>
        <x:scheme val="minor"/>
      </x:rPr>
      <x:t>calculated</x:t>
    </x:r>
  </x:si>
  <x:si>
    <x:r>
      <x:t xml:space="preserve">Adjusted Ending Cash &amp; Investments </x:t>
    </x:r>
    <x:r>
      <x:rPr>
        <x:b/>
        <x:i/>
        <x:sz val="9"/>
        <x:color theme="1"/>
        <x:rFont val="Calibri"/>
        <x:family val="2"/>
        <x:scheme val="minor"/>
      </x:rPr>
      <x:t>calculated</x:t>
    </x:r>
  </x:si>
  <x:si>
    <x:t>Auditors should take special note if this particular indicator is below FIT guideline</x:t>
  </x:si>
  <x:si>
    <x:t>Underlying Data Elements</x:t>
  </x:si>
  <x:si>
    <x:t xml:space="preserve">  Net operating revenues, calculated numerator</x:t>
  </x:si>
  <x:si>
    <x:t>Governmental Fund Revenues (operating)</x:t>
  </x:si>
  <x:si>
    <x:r>
      <x:t xml:space="preserve">Net Operating Revenues (deficit) </x:t>
    </x:r>
    <x:r>
      <x:rPr>
        <x:b/>
        <x:i/>
        <x:sz val="9"/>
        <x:rFont val="Calibri"/>
        <x:family val="2"/>
        <x:scheme val="minor"/>
      </x:rPr>
      <x:t>calculated for numerator</x:t>
    </x:r>
  </x:si>
  <x:si>
    <x:t>LESS: interfund loans payable owed by General Fund</x:t>
  </x:si>
  <x:si>
    <x:t>Port of Peninsula</x:t>
  </x:si>
</x:sst>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_(* #,##0.0_);_(* \(#,##0.0\);_(* &quot;-&quot;??_);_(@_)"/>
    <numFmt numFmtId="168" formatCode="0.0"/>
    <numFmt numFmtId="169" formatCode="0_);\(0\)"/>
  </numFmts>
  <fonts count="38" x14ac:knownFonts="1">
    <font>
      <sz val="11"/>
      <color theme="1"/>
      <name val="Calibri"/>
      <family val="2"/>
      <scheme val="minor"/>
    </font>
    <font>
      <sz val="11"/>
      <color theme="1"/>
      <name val="Calibri"/>
      <family val="2"/>
      <scheme val="minor"/>
    </font>
    <font>
      <b/>
      <sz val="11"/>
      <color theme="1"/>
      <name val="Calibri"/>
      <family val="2"/>
      <scheme val="minor"/>
    </font>
    <font>
      <b/>
      <sz val="24"/>
      <color theme="1"/>
      <name val="Calibri"/>
      <family val="2"/>
      <scheme val="minor"/>
    </font>
    <font>
      <b/>
      <sz val="14"/>
      <color theme="1"/>
      <name val="Calibri"/>
      <family val="2"/>
      <scheme val="minor"/>
    </font>
    <font>
      <b/>
      <sz val="14"/>
      <name val="Calibri"/>
      <family val="2"/>
      <scheme val="minor"/>
    </font>
    <font>
      <sz val="9"/>
      <color theme="1"/>
      <name val="Calibri"/>
      <family val="2"/>
      <scheme val="minor"/>
    </font>
    <font>
      <b/>
      <sz val="9"/>
      <color theme="1"/>
      <name val="Calibri"/>
      <family val="2"/>
      <scheme val="minor"/>
    </font>
    <font>
      <sz val="14"/>
      <color theme="1"/>
      <name val="Calibri"/>
      <family val="2"/>
      <scheme val="minor"/>
    </font>
    <font>
      <b/>
      <sz val="11"/>
      <name val="Calibri"/>
      <family val="2"/>
      <scheme val="minor"/>
    </font>
    <font>
      <b/>
      <sz val="16"/>
      <name val="Calibri"/>
      <family val="2"/>
      <scheme val="minor"/>
    </font>
    <font>
      <u/>
      <sz val="11"/>
      <color theme="1"/>
      <name val="Calibri"/>
      <family val="2"/>
      <scheme val="minor"/>
    </font>
    <font>
      <sz val="9"/>
      <name val="Calibri"/>
      <family val="2"/>
      <scheme val="minor"/>
    </font>
    <font>
      <sz val="10"/>
      <name val="MS Sans Serif"/>
      <family val="2"/>
    </font>
    <font>
      <b/>
      <sz val="10"/>
      <color theme="1"/>
      <name val="Calibri"/>
      <family val="2"/>
      <scheme val="minor"/>
    </font>
    <font>
      <sz val="10"/>
      <color theme="1"/>
      <name val="Calibri"/>
      <family val="2"/>
      <scheme val="minor"/>
    </font>
    <font>
      <sz val="9"/>
      <color indexed="81"/>
      <name val="Tahoma"/>
      <family val="2"/>
    </font>
    <font>
      <b/>
      <sz val="9"/>
      <color indexed="81"/>
      <name val="Tahoma"/>
      <family val="2"/>
    </font>
    <font>
      <sz val="11"/>
      <color rgb="FFFF0000"/>
      <name val="Calibri"/>
      <family val="2"/>
      <scheme val="minor"/>
    </font>
    <font>
      <b/>
      <sz val="12"/>
      <color theme="1"/>
      <name val="Calibri"/>
      <family val="2"/>
      <scheme val="minor"/>
    </font>
    <font>
      <sz val="12"/>
      <color theme="1"/>
      <name val="Calibri"/>
      <family val="2"/>
      <scheme val="minor"/>
    </font>
    <font>
      <sz val="16"/>
      <color theme="1"/>
      <name val="Calibri"/>
      <family val="2"/>
      <scheme val="minor"/>
    </font>
    <font>
      <b/>
      <sz val="16"/>
      <color theme="1"/>
      <name val="Calibri"/>
      <family val="2"/>
      <scheme val="minor"/>
    </font>
    <font>
      <u/>
      <sz val="11"/>
      <color theme="10"/>
      <name val="Calibri"/>
      <family val="2"/>
      <scheme val="minor"/>
    </font>
    <font>
      <sz val="8"/>
      <color indexed="81"/>
      <name val="Tahoma"/>
      <family val="2"/>
    </font>
    <font>
      <b/>
      <sz val="12"/>
      <name val="Calibri"/>
      <family val="2"/>
      <scheme val="minor"/>
    </font>
    <font>
      <b/>
      <sz val="9"/>
      <name val="Calibri"/>
      <family val="2"/>
      <scheme val="minor"/>
    </font>
    <font>
      <b/>
      <i/>
      <sz val="9"/>
      <name val="Calibri"/>
      <family val="2"/>
      <scheme val="minor"/>
    </font>
    <font>
      <b/>
      <sz val="18"/>
      <color theme="1"/>
      <name val="Calibri"/>
      <family val="2"/>
      <scheme val="minor"/>
    </font>
    <font>
      <b/>
      <sz val="12"/>
      <color theme="0"/>
      <name val="Calibri"/>
      <family val="2"/>
      <scheme val="minor"/>
    </font>
    <font>
      <b/>
      <sz val="10"/>
      <color theme="0"/>
      <name val="Calibri"/>
      <family val="2"/>
      <scheme val="minor"/>
    </font>
    <font>
      <b/>
      <i/>
      <sz val="9"/>
      <color theme="1"/>
      <name val="Calibri"/>
      <family val="2"/>
      <scheme val="minor"/>
    </font>
    <font>
      <b/>
      <i/>
      <sz val="10"/>
      <color theme="1"/>
      <name val="Calibri"/>
      <family val="2"/>
      <scheme val="minor"/>
    </font>
    <font>
      <u/>
      <sz val="12"/>
      <color theme="10"/>
      <name val="Calibri"/>
      <family val="2"/>
      <scheme val="minor"/>
    </font>
    <font>
      <b/>
      <sz val="12"/>
      <color rgb="FFFF0000"/>
      <name val="Calibri"/>
      <family val="2"/>
      <scheme val="minor"/>
    </font>
    <font>
      <sz val="11"/>
      <color theme="0"/>
      <name val="Calibri"/>
      <family val="2"/>
      <scheme val="minor"/>
    </font>
    <font>
      <sz val="12"/>
      <color theme="0"/>
      <name val="Calibri"/>
      <family val="2"/>
      <scheme val="minor"/>
    </font>
    <font>
      <b/>
      <sz val="11"/>
      <color rgb="FFFF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00"/>
        <bgColor indexed="64"/>
      </patternFill>
    </fill>
    <fill>
      <patternFill patternType="solid">
        <fgColor rgb="FF222357"/>
        <bgColor indexed="64"/>
      </patternFill>
    </fill>
    <fill>
      <patternFill patternType="solid">
        <fgColor rgb="FFD7953D"/>
        <bgColor indexed="64"/>
      </patternFill>
    </fill>
    <fill>
      <patternFill patternType="solid">
        <fgColor rgb="FF94B9D8"/>
        <bgColor indexed="64"/>
      </patternFill>
    </fill>
    <fill>
      <patternFill patternType="solid">
        <fgColor rgb="FFC7D5E7"/>
        <bgColor indexed="64"/>
      </patternFill>
    </fill>
    <fill>
      <patternFill patternType="solid">
        <fgColor rgb="FFFF0000"/>
        <bgColor indexed="64"/>
      </patternFill>
    </fill>
  </fills>
  <borders count="20">
    <border>
      <left/>
      <right/>
      <top/>
      <bottom/>
      <diagonal/>
    </border>
    <border>
      <left/>
      <right/>
      <top/>
      <bottom style="medium">
        <color indexed="64"/>
      </bottom>
      <diagonal/>
    </border>
    <border>
      <left/>
      <right style="hair">
        <color auto="1"/>
      </right>
      <top/>
      <bottom style="hair">
        <color auto="1"/>
      </bottom>
      <diagonal/>
    </border>
    <border>
      <left style="hair">
        <color auto="1"/>
      </left>
      <right style="hair">
        <color auto="1"/>
      </right>
      <top/>
      <bottom style="hair">
        <color auto="1"/>
      </bottom>
      <diagonal/>
    </border>
    <border>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right style="hair">
        <color indexed="64"/>
      </right>
      <top style="hair">
        <color indexed="64"/>
      </top>
      <bottom style="hair">
        <color indexed="64"/>
      </bottom>
      <diagonal/>
    </border>
    <border>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hair">
        <color auto="1"/>
      </right>
      <top/>
      <bottom/>
      <diagonal/>
    </border>
    <border>
      <left/>
      <right/>
      <top style="thin">
        <color auto="1"/>
      </top>
      <bottom/>
      <diagonal/>
    </border>
    <border>
      <left style="thin">
        <color auto="1"/>
      </left>
      <right style="thin">
        <color auto="1"/>
      </right>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medium">
        <color indexed="64"/>
      </left>
      <right/>
      <top style="medium">
        <color indexed="64"/>
      </top>
      <bottom style="medium">
        <color indexed="64"/>
      </bottom>
      <diagonal/>
    </border>
    <border>
      <left/>
      <right/>
      <top/>
      <bottom style="thin">
        <color indexed="64"/>
      </bottom>
      <diagonal/>
    </border>
    <border>
      <left style="thin">
        <color auto="1"/>
      </left>
      <right/>
      <top/>
      <bottom/>
      <diagonal/>
    </border>
    <border>
      <left style="thin">
        <color auto="1"/>
      </left>
      <right/>
      <top style="thin">
        <color auto="1"/>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3" fillId="0" borderId="0"/>
    <xf numFmtId="0" fontId="13" fillId="0" borderId="0"/>
    <xf numFmtId="0" fontId="23" fillId="0" borderId="0" applyNumberFormat="0" applyFill="0" applyBorder="0" applyAlignment="0" applyProtection="0"/>
  </cellStyleXfs>
  <cellXfs count="146">
    <xf numFmtId="0" fontId="0" fillId="0" borderId="0" xfId="0"/>
    <xf numFmtId="0" fontId="2" fillId="0" borderId="0" xfId="0" applyFont="1"/>
    <xf numFmtId="0" fontId="3" fillId="2" borderId="0" xfId="0" applyFont="1" applyFill="1" applyBorder="1" applyAlignment="1">
      <alignment vertical="center"/>
    </xf>
    <xf numFmtId="0" fontId="0" fillId="2" borderId="0" xfId="0" applyFill="1"/>
    <xf numFmtId="0" fontId="5" fillId="2" borderId="0" xfId="0" applyFont="1" applyFill="1" applyBorder="1" applyAlignment="1">
      <alignment horizontal="left" vertical="top" readingOrder="1"/>
    </xf>
    <xf numFmtId="0" fontId="4" fillId="2" borderId="0" xfId="0" applyFont="1" applyFill="1" applyAlignment="1">
      <alignment vertical="center"/>
    </xf>
    <xf numFmtId="0" fontId="0" fillId="0" borderId="0" xfId="0" applyFont="1" applyBorder="1"/>
    <xf numFmtId="0" fontId="0" fillId="0" borderId="0" xfId="0" applyFont="1" applyFill="1" applyBorder="1"/>
    <xf numFmtId="0" fontId="0" fillId="0" borderId="0" xfId="0" applyFont="1"/>
    <xf numFmtId="0" fontId="2" fillId="0" borderId="0" xfId="0" applyFont="1" applyFill="1" applyBorder="1"/>
    <xf numFmtId="43" fontId="0" fillId="0" borderId="0" xfId="1" applyFont="1" applyBorder="1"/>
    <xf numFmtId="43" fontId="2" fillId="0" borderId="0" xfId="1" applyFont="1" applyBorder="1" applyAlignment="1">
      <alignment horizontal="center"/>
    </xf>
    <xf numFmtId="0" fontId="0" fillId="0" borderId="2" xfId="0" applyFill="1" applyBorder="1"/>
    <xf numFmtId="0" fontId="0" fillId="0" borderId="4" xfId="0" applyFill="1" applyBorder="1"/>
    <xf numFmtId="0" fontId="0" fillId="0" borderId="6" xfId="0" applyFill="1" applyBorder="1"/>
    <xf numFmtId="0" fontId="2" fillId="3" borderId="7" xfId="0" applyFont="1" applyFill="1" applyBorder="1" applyAlignment="1">
      <alignment horizontal="center"/>
    </xf>
    <xf numFmtId="0" fontId="10" fillId="2" borderId="0" xfId="0" applyFont="1" applyFill="1" applyBorder="1" applyAlignment="1">
      <alignment horizontal="left" vertical="top" readingOrder="1"/>
    </xf>
    <xf numFmtId="0" fontId="11" fillId="0" borderId="0" xfId="0" applyFont="1" applyFill="1" applyBorder="1"/>
    <xf numFmtId="0" fontId="4" fillId="0" borderId="0" xfId="0" applyFont="1" applyFill="1" applyBorder="1"/>
    <xf numFmtId="0" fontId="8" fillId="0" borderId="0" xfId="0" applyFont="1"/>
    <xf numFmtId="0" fontId="8" fillId="4" borderId="10" xfId="0" applyFont="1" applyFill="1" applyBorder="1"/>
    <xf numFmtId="0" fontId="8" fillId="4" borderId="10" xfId="0" applyFont="1" applyFill="1" applyBorder="1" applyAlignment="1">
      <alignment horizontal="center"/>
    </xf>
    <xf numFmtId="0" fontId="0" fillId="0" borderId="2" xfId="0" applyFont="1" applyFill="1" applyBorder="1" applyAlignment="1">
      <alignment horizontal="left" indent="1"/>
    </xf>
    <xf numFmtId="0" fontId="0" fillId="0" borderId="2" xfId="0" applyFont="1" applyFill="1" applyBorder="1" applyAlignment="1">
      <alignment horizontal="left"/>
    </xf>
    <xf numFmtId="0" fontId="0" fillId="0" borderId="0" xfId="1" applyNumberFormat="1" applyFont="1" applyFill="1" applyBorder="1"/>
    <xf numFmtId="0" fontId="0" fillId="0" borderId="11" xfId="0" applyFill="1" applyBorder="1"/>
    <xf numFmtId="0" fontId="2" fillId="2" borderId="0" xfId="0" applyFont="1" applyFill="1"/>
    <xf numFmtId="0" fontId="18" fillId="0" borderId="0" xfId="0" applyFont="1"/>
    <xf numFmtId="0" fontId="2" fillId="2" borderId="0" xfId="0" applyFont="1" applyFill="1" applyBorder="1" applyAlignment="1">
      <alignment vertical="center"/>
    </xf>
    <xf numFmtId="0" fontId="0" fillId="2" borderId="0" xfId="0" applyFont="1" applyFill="1"/>
    <xf numFmtId="0" fontId="0" fillId="0" borderId="0" xfId="0" applyAlignment="1">
      <alignment horizontal="center"/>
    </xf>
    <xf numFmtId="0" fontId="0" fillId="0" borderId="0" xfId="0"/>
    <xf numFmtId="0" fontId="20" fillId="0" borderId="0" xfId="0" applyFont="1"/>
    <xf numFmtId="0" fontId="20" fillId="0" borderId="0" xfId="0" applyFont="1" applyAlignment="1">
      <alignment horizontal="center" vertical="center"/>
    </xf>
    <xf numFmtId="0" fontId="21" fillId="0" borderId="0" xfId="0" applyFont="1"/>
    <xf numFmtId="0" fontId="19" fillId="2" borderId="0" xfId="0" applyFont="1" applyFill="1" applyBorder="1" applyAlignment="1">
      <alignment horizontal="center" vertical="center"/>
    </xf>
    <xf numFmtId="0" fontId="0" fillId="0" borderId="0" xfId="0" applyFill="1" applyBorder="1"/>
    <xf numFmtId="0" fontId="0" fillId="0" borderId="0" xfId="0"/>
    <xf numFmtId="0" fontId="0" fillId="2" borderId="0" xfId="0" applyFill="1" applyAlignment="1">
      <alignment wrapText="1"/>
    </xf>
    <xf numFmtId="0" fontId="2" fillId="3" borderId="16" xfId="0" applyFont="1" applyFill="1" applyBorder="1" applyAlignment="1">
      <alignment horizontal="center"/>
    </xf>
    <xf numFmtId="0" fontId="0" fillId="0" borderId="0" xfId="0" applyFill="1"/>
    <xf numFmtId="0" fontId="0" fillId="2" borderId="0" xfId="0" applyFill="1" applyAlignment="1">
      <alignment horizontal="left"/>
    </xf>
    <xf numFmtId="0" fontId="19" fillId="2" borderId="0" xfId="0" applyFont="1" applyFill="1" applyAlignment="1">
      <alignment horizontal="right"/>
    </xf>
    <xf numFmtId="0" fontId="19" fillId="2" borderId="0" xfId="0" applyFont="1" applyFill="1" applyAlignment="1">
      <alignment horizontal="right"/>
    </xf>
    <xf numFmtId="0" fontId="25" fillId="0" borderId="0" xfId="0" applyFont="1" applyFill="1" applyBorder="1" applyAlignment="1">
      <alignment horizontal="right" vertical="center"/>
    </xf>
    <xf numFmtId="0" fontId="0" fillId="0" borderId="1" xfId="0" applyFont="1" applyFill="1" applyBorder="1"/>
    <xf numFmtId="0" fontId="0" fillId="0" borderId="2" xfId="0" applyFill="1" applyBorder="1" applyAlignment="1">
      <alignment horizontal="left" indent="1"/>
    </xf>
    <xf numFmtId="0" fontId="23" fillId="2" borderId="0" xfId="6" applyFill="1" applyBorder="1" applyAlignment="1">
      <alignment vertical="center"/>
    </xf>
    <xf numFmtId="0" fontId="19" fillId="2" borderId="0" xfId="0" applyFont="1" applyFill="1" applyAlignment="1">
      <alignment horizontal="right"/>
    </xf>
    <xf numFmtId="0" fontId="0" fillId="0" borderId="11" xfId="0" applyFill="1" applyBorder="1" applyAlignment="1">
      <alignment horizontal="left"/>
    </xf>
    <xf numFmtId="0" fontId="23" fillId="2" borderId="0" xfId="6" applyFill="1" applyAlignment="1">
      <alignment horizontal="center"/>
    </xf>
    <xf numFmtId="0" fontId="19" fillId="2" borderId="0" xfId="0" applyFont="1" applyFill="1" applyAlignment="1">
      <alignment horizontal="right"/>
    </xf>
    <xf numFmtId="0" fontId="29" fillId="6" borderId="0" xfId="0" applyFont="1" applyFill="1" applyBorder="1" applyAlignment="1">
      <alignment horizontal="left" wrapText="1" indent="1"/>
    </xf>
    <xf numFmtId="0" fontId="29" fillId="6" borderId="0" xfId="0" applyFont="1" applyFill="1" applyBorder="1" applyAlignment="1">
      <alignment horizontal="left" indent="1"/>
    </xf>
    <xf numFmtId="0" fontId="29" fillId="6" borderId="0" xfId="0" applyFont="1" applyFill="1" applyBorder="1" applyAlignment="1">
      <alignment horizontal="center" wrapText="1"/>
    </xf>
    <xf numFmtId="0" fontId="30" fillId="6" borderId="8" xfId="0" applyFont="1" applyFill="1" applyBorder="1" applyAlignment="1">
      <alignment horizontal="left" vertical="center" wrapText="1"/>
    </xf>
    <xf numFmtId="0" fontId="30" fillId="6" borderId="8" xfId="0" applyFont="1" applyFill="1" applyBorder="1" applyAlignment="1">
      <alignment horizontal="center" vertical="center"/>
    </xf>
    <xf numFmtId="0" fontId="15" fillId="2" borderId="0" xfId="0" applyFont="1" applyFill="1" applyAlignment="1">
      <alignment vertical="top" wrapText="1"/>
    </xf>
    <xf numFmtId="0" fontId="2" fillId="2" borderId="0" xfId="0" applyFont="1" applyFill="1" applyAlignment="1">
      <alignment wrapText="1"/>
    </xf>
    <xf numFmtId="0" fontId="2" fillId="2" borderId="17" xfId="0" applyFont="1" applyFill="1" applyBorder="1" applyAlignment="1">
      <alignment wrapText="1"/>
    </xf>
    <xf numFmtId="0" fontId="19" fillId="2" borderId="0" xfId="0" applyFont="1" applyFill="1" applyAlignment="1">
      <alignment vertical="top" wrapText="1"/>
    </xf>
    <xf numFmtId="166" fontId="6" fillId="8" borderId="15" xfId="2" applyNumberFormat="1" applyFont="1" applyFill="1" applyBorder="1" applyAlignment="1" applyProtection="1">
      <alignment horizontal="center" vertical="center"/>
      <protection locked="0"/>
    </xf>
    <xf numFmtId="0" fontId="30" fillId="6" borderId="8" xfId="0" applyFont="1" applyFill="1" applyBorder="1" applyAlignment="1">
      <alignment horizontal="center" vertical="center" wrapText="1"/>
    </xf>
    <xf numFmtId="0" fontId="33" fillId="0" borderId="8" xfId="6" applyFont="1" applyFill="1" applyBorder="1" applyAlignment="1">
      <alignment horizontal="left" vertical="center" wrapText="1" indent="1"/>
    </xf>
    <xf numFmtId="0" fontId="20" fillId="0" borderId="8" xfId="0" applyFont="1" applyFill="1" applyBorder="1" applyAlignment="1">
      <alignment horizontal="left" vertical="center" wrapText="1" indent="1"/>
    </xf>
    <xf numFmtId="168" fontId="0" fillId="0" borderId="8" xfId="0" applyNumberFormat="1" applyFont="1" applyFill="1" applyBorder="1" applyAlignment="1">
      <alignment horizontal="center" vertical="center" wrapText="1"/>
    </xf>
    <xf numFmtId="168" fontId="20" fillId="0" borderId="8" xfId="0" applyNumberFormat="1" applyFont="1" applyFill="1" applyBorder="1" applyAlignment="1">
      <alignment horizontal="center" vertical="center"/>
    </xf>
    <xf numFmtId="165" fontId="20" fillId="0" borderId="8" xfId="3" applyNumberFormat="1" applyFont="1" applyFill="1" applyBorder="1" applyAlignment="1">
      <alignment horizontal="center" vertical="center"/>
    </xf>
    <xf numFmtId="165" fontId="20" fillId="0" borderId="8" xfId="3" applyNumberFormat="1" applyFont="1" applyFill="1" applyBorder="1" applyAlignment="1">
      <alignment horizontal="center" vertical="center" wrapText="1"/>
    </xf>
    <xf numFmtId="0" fontId="33" fillId="3" borderId="8" xfId="6" applyFont="1" applyFill="1" applyBorder="1" applyAlignment="1">
      <alignment horizontal="left" vertical="center" wrapText="1" indent="1"/>
    </xf>
    <xf numFmtId="0" fontId="20" fillId="3" borderId="8" xfId="0" applyFont="1" applyFill="1" applyBorder="1" applyAlignment="1">
      <alignment horizontal="left" vertical="center" wrapText="1" indent="1"/>
    </xf>
    <xf numFmtId="165" fontId="0" fillId="3" borderId="8" xfId="3" applyNumberFormat="1" applyFont="1" applyFill="1" applyBorder="1" applyAlignment="1">
      <alignment horizontal="center" vertical="center" wrapText="1"/>
    </xf>
    <xf numFmtId="165" fontId="20" fillId="3" borderId="8" xfId="3" applyNumberFormat="1" applyFont="1" applyFill="1" applyBorder="1" applyAlignment="1">
      <alignment horizontal="center" vertical="center"/>
    </xf>
    <xf numFmtId="165" fontId="20" fillId="3" borderId="8" xfId="3" applyNumberFormat="1" applyFont="1" applyFill="1" applyBorder="1" applyAlignment="1">
      <alignment horizontal="center" vertical="center" wrapText="1"/>
    </xf>
    <xf numFmtId="0" fontId="0" fillId="0" borderId="0" xfId="0" applyFont="1" applyFill="1"/>
    <xf numFmtId="0" fontId="8" fillId="0" borderId="0" xfId="0" applyFont="1" applyFill="1" applyBorder="1" applyAlignment="1">
      <alignment horizontal="center"/>
    </xf>
    <xf numFmtId="0" fontId="18" fillId="2" borderId="0" xfId="0" applyFont="1" applyFill="1"/>
    <xf numFmtId="0" fontId="2" fillId="0" borderId="0" xfId="0" applyFont="1" applyFill="1" applyBorder="1" applyAlignment="1">
      <alignment horizontal="left" vertical="center" wrapText="1"/>
    </xf>
    <xf numFmtId="169" fontId="14" fillId="0" borderId="0" xfId="3" applyNumberFormat="1" applyFont="1" applyFill="1" applyBorder="1" applyAlignment="1">
      <alignment horizontal="center" vertical="center"/>
    </xf>
    <xf numFmtId="0" fontId="20" fillId="2" borderId="0" xfId="0" applyFont="1" applyFill="1"/>
    <xf numFmtId="0" fontId="36" fillId="10" borderId="8" xfId="0" applyFont="1" applyFill="1" applyBorder="1" applyAlignment="1">
      <alignment horizontal="center" wrapText="1"/>
    </xf>
    <xf numFmtId="166" fontId="6" fillId="5" borderId="15" xfId="2" applyNumberFormat="1" applyFont="1" applyFill="1" applyBorder="1" applyAlignment="1" applyProtection="1">
      <alignment horizontal="center" vertical="center"/>
      <protection locked="0"/>
    </xf>
    <xf numFmtId="0" fontId="37" fillId="0" borderId="0" xfId="0" applyFont="1"/>
    <xf numFmtId="0" fontId="7" fillId="0" borderId="0" xfId="0" applyFont="1" applyFill="1" applyBorder="1" applyAlignment="1">
      <alignment horizontal="left" vertical="center" wrapText="1"/>
    </xf>
    <xf numFmtId="9" fontId="7" fillId="0" borderId="0" xfId="3" applyFont="1" applyFill="1" applyBorder="1" applyAlignment="1">
      <alignment horizontal="center" vertical="center"/>
    </xf>
    <xf numFmtId="0" fontId="35" fillId="0" borderId="17" xfId="0" applyFont="1" applyFill="1" applyBorder="1" applyAlignment="1"/>
    <xf numFmtId="0" fontId="30" fillId="6" borderId="18" xfId="0" applyFont="1" applyFill="1" applyBorder="1" applyAlignment="1">
      <alignment horizontal="left" vertical="center" wrapText="1"/>
    </xf>
    <xf numFmtId="164" fontId="1" fillId="4" borderId="3" xfId="1" applyNumberFormat="1" applyFont="1" applyFill="1" applyBorder="1" applyProtection="1">
      <protection locked="0"/>
    </xf>
    <xf numFmtId="164" fontId="1" fillId="5" borderId="3" xfId="1" applyNumberFormat="1" applyFont="1" applyFill="1" applyBorder="1" applyProtection="1">
      <protection locked="0"/>
    </xf>
    <xf numFmtId="167" fontId="2" fillId="0" borderId="0" xfId="1" applyNumberFormat="1" applyFont="1" applyBorder="1" applyProtection="1">
      <protection locked="0"/>
    </xf>
    <xf numFmtId="43" fontId="2" fillId="0" borderId="0" xfId="1" applyFont="1" applyBorder="1" applyAlignment="1" applyProtection="1">
      <alignment horizontal="center"/>
      <protection locked="0"/>
    </xf>
    <xf numFmtId="0" fontId="0" fillId="0" borderId="0" xfId="1" applyNumberFormat="1" applyFont="1" applyBorder="1" applyProtection="1">
      <protection locked="0"/>
    </xf>
    <xf numFmtId="43" fontId="0" fillId="0" borderId="0" xfId="1" applyFont="1" applyBorder="1" applyProtection="1">
      <protection locked="0"/>
    </xf>
    <xf numFmtId="0" fontId="0" fillId="0" borderId="0" xfId="0" applyFont="1" applyProtection="1">
      <protection locked="0"/>
    </xf>
    <xf numFmtId="164" fontId="0" fillId="0" borderId="3" xfId="1" applyNumberFormat="1" applyFont="1" applyFill="1" applyBorder="1" applyProtection="1">
      <protection locked="0"/>
    </xf>
    <xf numFmtId="165" fontId="2" fillId="0" borderId="0" xfId="3" applyNumberFormat="1" applyFont="1" applyBorder="1" applyProtection="1">
      <protection locked="0"/>
    </xf>
    <xf numFmtId="43" fontId="2" fillId="0" borderId="0" xfId="1" applyFont="1" applyBorder="1" applyProtection="1">
      <protection locked="0"/>
    </xf>
    <xf numFmtId="164" fontId="1" fillId="5" borderId="14" xfId="1" applyNumberFormat="1" applyFont="1" applyFill="1" applyBorder="1" applyProtection="1">
      <protection locked="0"/>
    </xf>
    <xf numFmtId="164" fontId="0" fillId="5" borderId="5" xfId="1" applyNumberFormat="1" applyFont="1" applyFill="1" applyBorder="1" applyProtection="1">
      <protection locked="0"/>
    </xf>
    <xf numFmtId="43" fontId="2" fillId="0" borderId="0" xfId="3" applyNumberFormat="1" applyFont="1" applyBorder="1" applyProtection="1">
      <protection locked="0"/>
    </xf>
    <xf numFmtId="0" fontId="0" fillId="0" borderId="0" xfId="1" applyNumberFormat="1" applyFont="1" applyFill="1" applyBorder="1" applyProtection="1">
      <protection locked="0"/>
    </xf>
    <xf numFmtId="43" fontId="0" fillId="0" borderId="0" xfId="1" applyFont="1" applyFill="1" applyBorder="1" applyProtection="1">
      <protection locked="0"/>
    </xf>
    <xf numFmtId="0" fontId="0" fillId="0" borderId="0" xfId="0" applyFont="1" applyFill="1" applyProtection="1">
      <protection locked="0"/>
    </xf>
    <xf numFmtId="0" fontId="0" fillId="0" borderId="0" xfId="0" applyFont="1" applyFill="1" applyBorder="1" applyProtection="1">
      <protection locked="0"/>
    </xf>
    <xf numFmtId="9" fontId="2" fillId="0" borderId="0" xfId="3" applyFont="1" applyBorder="1" applyProtection="1">
      <protection locked="0"/>
    </xf>
    <xf numFmtId="164" fontId="0" fillId="0" borderId="5" xfId="1" applyNumberFormat="1" applyFont="1" applyFill="1" applyBorder="1" applyAlignment="1" applyProtection="1">
      <alignment horizontal="center"/>
      <protection locked="0"/>
    </xf>
    <xf numFmtId="0" fontId="7" fillId="8" borderId="8" xfId="0" applyFont="1" applyFill="1" applyBorder="1" applyAlignment="1" applyProtection="1">
      <alignment horizontal="left" vertical="center" wrapText="1"/>
      <protection locked="0"/>
    </xf>
    <xf numFmtId="166" fontId="6" fillId="8" borderId="8" xfId="2" applyNumberFormat="1" applyFont="1" applyFill="1" applyBorder="1" applyAlignment="1" applyProtection="1">
      <alignment horizontal="center" vertical="center"/>
      <protection locked="0"/>
    </xf>
    <xf numFmtId="9" fontId="6" fillId="8" borderId="8" xfId="3" applyFont="1" applyFill="1" applyBorder="1" applyAlignment="1" applyProtection="1">
      <alignment horizontal="center" vertical="center"/>
      <protection locked="0"/>
    </xf>
    <xf numFmtId="165" fontId="7" fillId="8" borderId="13" xfId="3" applyNumberFormat="1" applyFont="1" applyFill="1" applyBorder="1" applyAlignment="1" applyProtection="1">
      <alignment horizontal="center" vertical="center"/>
      <protection locked="0"/>
    </xf>
    <xf numFmtId="0" fontId="31" fillId="5" borderId="8" xfId="0" applyFont="1" applyFill="1" applyBorder="1" applyAlignment="1" applyProtection="1">
      <alignment horizontal="left" vertical="center" wrapText="1"/>
      <protection locked="0"/>
    </xf>
    <xf numFmtId="166" fontId="6" fillId="5" borderId="8" xfId="2" applyNumberFormat="1" applyFont="1" applyFill="1" applyBorder="1" applyAlignment="1" applyProtection="1">
      <alignment horizontal="center" vertical="center"/>
      <protection locked="0"/>
    </xf>
    <xf numFmtId="0" fontId="7" fillId="8" borderId="8" xfId="0" applyFont="1" applyFill="1" applyBorder="1" applyAlignment="1" applyProtection="1">
      <alignment horizontal="left" vertical="center" wrapText="1" indent="3"/>
      <protection locked="0"/>
    </xf>
    <xf numFmtId="9" fontId="7" fillId="8" borderId="8" xfId="3" applyFont="1" applyFill="1" applyBorder="1" applyAlignment="1" applyProtection="1">
      <alignment horizontal="center" vertical="center"/>
      <protection locked="0"/>
    </xf>
    <xf numFmtId="0" fontId="14" fillId="8" borderId="8" xfId="0" applyFont="1" applyFill="1" applyBorder="1" applyAlignment="1" applyProtection="1">
      <alignment horizontal="left" vertical="center" wrapText="1"/>
      <protection locked="0"/>
    </xf>
    <xf numFmtId="44" fontId="6" fillId="8" borderId="8" xfId="2" applyFont="1" applyFill="1" applyBorder="1" applyAlignment="1" applyProtection="1">
      <alignment vertical="center" wrapText="1"/>
      <protection locked="0"/>
    </xf>
    <xf numFmtId="0" fontId="26" fillId="8" borderId="8" xfId="0" applyFont="1" applyFill="1" applyBorder="1" applyAlignment="1" applyProtection="1">
      <alignment horizontal="left" vertical="center" wrapText="1"/>
      <protection locked="0"/>
    </xf>
    <xf numFmtId="165" fontId="7" fillId="8" borderId="8" xfId="3" applyNumberFormat="1" applyFont="1" applyFill="1" applyBorder="1" applyAlignment="1" applyProtection="1">
      <alignment horizontal="center" vertical="center"/>
      <protection locked="0"/>
    </xf>
    <xf numFmtId="0" fontId="32" fillId="8" borderId="19" xfId="0" applyFont="1" applyFill="1" applyBorder="1" applyAlignment="1" applyProtection="1">
      <alignment vertical="center" wrapText="1"/>
      <protection locked="0"/>
    </xf>
    <xf numFmtId="166" fontId="15" fillId="8" borderId="8" xfId="2" applyNumberFormat="1" applyFont="1" applyFill="1" applyBorder="1" applyAlignment="1" applyProtection="1">
      <alignment horizontal="center" vertical="center"/>
      <protection locked="0"/>
    </xf>
    <xf numFmtId="0" fontId="32" fillId="8" borderId="9" xfId="0" applyFont="1" applyFill="1" applyBorder="1" applyAlignment="1" applyProtection="1">
      <alignment vertical="center" wrapText="1"/>
      <protection locked="0"/>
    </xf>
    <xf numFmtId="0" fontId="32" fillId="5" borderId="9" xfId="0" applyFont="1" applyFill="1" applyBorder="1" applyAlignment="1" applyProtection="1">
      <alignment vertical="center" wrapText="1"/>
      <protection locked="0"/>
    </xf>
    <xf numFmtId="166" fontId="15" fillId="9" borderId="8" xfId="2" applyNumberFormat="1" applyFont="1" applyFill="1" applyBorder="1" applyAlignment="1" applyProtection="1">
      <alignment horizontal="center" vertical="center"/>
      <protection locked="0"/>
    </xf>
    <xf numFmtId="0" fontId="14" fillId="8" borderId="18" xfId="0" applyFont="1" applyFill="1" applyBorder="1" applyAlignment="1" applyProtection="1">
      <alignment horizontal="left" vertical="center" wrapText="1" indent="1"/>
      <protection locked="0"/>
    </xf>
    <xf numFmtId="0" fontId="14" fillId="8" borderId="9" xfId="0" applyFont="1" applyFill="1" applyBorder="1" applyAlignment="1" applyProtection="1">
      <alignment horizontal="left" vertical="center" wrapText="1"/>
      <protection locked="0"/>
    </xf>
    <xf numFmtId="0" fontId="14" fillId="8" borderId="9" xfId="0" applyFont="1" applyFill="1" applyBorder="1" applyAlignment="1" applyProtection="1">
      <alignment horizontal="left" vertical="center" wrapText="1" indent="1"/>
      <protection locked="0"/>
    </xf>
    <xf numFmtId="0" fontId="2" fillId="8" borderId="9" xfId="0" applyFont="1" applyFill="1" applyBorder="1" applyAlignment="1" applyProtection="1">
      <alignment horizontal="left" vertical="center" wrapText="1"/>
      <protection locked="0"/>
    </xf>
    <xf numFmtId="169" fontId="14" fillId="8" borderId="8" xfId="3" applyNumberFormat="1" applyFont="1" applyFill="1" applyBorder="1" applyAlignment="1" applyProtection="1">
      <alignment horizontal="center" vertical="center"/>
      <protection locked="0"/>
    </xf>
    <xf numFmtId="0" fontId="4" fillId="0" borderId="0" xfId="0" applyFont="1" applyAlignment="1">
      <alignment horizontal="center" vertical="center" wrapText="1"/>
    </xf>
    <xf numFmtId="0" fontId="22" fillId="2" borderId="0" xfId="0" applyFont="1" applyFill="1" applyBorder="1" applyAlignment="1">
      <alignment horizontal="center" vertical="center" wrapText="1"/>
    </xf>
    <xf numFmtId="0" fontId="34" fillId="2" borderId="0" xfId="0" applyFont="1" applyFill="1" applyBorder="1" applyAlignment="1">
      <alignment horizontal="center" vertical="center" wrapText="1"/>
    </xf>
    <xf numFmtId="0" fontId="23" fillId="0" borderId="0" xfId="6" applyAlignment="1">
      <alignment horizontal="center" vertical="top" wrapText="1"/>
    </xf>
    <xf numFmtId="0" fontId="2" fillId="7" borderId="12" xfId="0" applyFont="1" applyFill="1" applyBorder="1" applyAlignment="1">
      <alignment horizontal="center" wrapText="1"/>
    </xf>
    <xf numFmtId="0" fontId="2" fillId="7" borderId="0" xfId="0" applyFont="1" applyFill="1" applyBorder="1" applyAlignment="1">
      <alignment horizontal="center" wrapText="1"/>
    </xf>
    <xf numFmtId="0" fontId="9" fillId="2" borderId="0" xfId="0" applyFont="1" applyFill="1" applyBorder="1" applyAlignment="1">
      <alignment horizontal="center" vertical="center" wrapText="1"/>
    </xf>
    <xf numFmtId="0" fontId="28" fillId="2" borderId="0" xfId="0" applyFont="1" applyFill="1" applyAlignment="1">
      <alignment horizontal="left" vertical="top"/>
    </xf>
    <xf numFmtId="0" fontId="19" fillId="2" borderId="0" xfId="0" applyFont="1" applyFill="1" applyAlignment="1">
      <alignment horizontal="left"/>
    </xf>
    <xf numFmtId="0" fontId="36" fillId="10" borderId="0" xfId="0" applyFont="1" applyFill="1" applyBorder="1" applyAlignment="1">
      <alignment horizontal="center" vertical="center" wrapText="1"/>
    </xf>
    <xf numFmtId="0" fontId="35" fillId="10" borderId="0" xfId="0" applyFont="1" applyFill="1" applyAlignment="1">
      <alignment vertical="center"/>
    </xf>
    <xf numFmtId="0" fontId="35" fillId="10" borderId="17" xfId="0" applyFont="1" applyFill="1" applyBorder="1" applyAlignment="1">
      <alignment vertical="center"/>
    </xf>
    <xf numFmtId="0" fontId="19" fillId="2" borderId="0" xfId="0" applyFont="1" applyFill="1" applyAlignment="1">
      <alignment horizontal="right" wrapText="1"/>
    </xf>
    <xf numFmtId="0" fontId="19" fillId="2" borderId="0" xfId="0" applyFont="1" applyFill="1" applyAlignment="1">
      <alignment horizontal="right"/>
    </xf>
    <xf numFmtId="0" fontId="12" fillId="2" borderId="0" xfId="0" applyFont="1" applyFill="1" applyBorder="1" applyAlignment="1" applyProtection="1">
      <alignment horizontal="left" vertical="top" wrapText="1" readingOrder="1"/>
      <protection locked="0"/>
    </xf>
    <xf numFmtId="0" fontId="25" fillId="0" borderId="0" xfId="0" applyFont="1" applyFill="1" applyBorder="1" applyAlignment="1">
      <alignment horizontal="right" vertical="center" wrapText="1"/>
    </xf>
    <xf numFmtId="0" fontId="4" fillId="5" borderId="0" xfId="0" applyFont="1" applyFill="1" applyAlignment="1">
      <alignment horizontal="center" wrapText="1"/>
    </xf>
    <xf numFmtId="0" fontId="4" fillId="5" borderId="1" xfId="0" applyFont="1" applyFill="1" applyBorder="1" applyAlignment="1">
      <alignment horizontal="center" wrapText="1"/>
    </xf>
  </cellXfs>
  <cellStyles count="7">
    <cellStyle name="Comma" xfId="1" builtinId="3"/>
    <cellStyle name="Currency" xfId="2" builtinId="4"/>
    <cellStyle name="Hyperlink" xfId="6" builtinId="8"/>
    <cellStyle name="Normal" xfId="0" builtinId="0"/>
    <cellStyle name="Normal 2" xfId="4"/>
    <cellStyle name="Normal 5" xfId="5"/>
    <cellStyle name="Percent" xfId="3" builtinId="5"/>
  </cellStyles>
  <dxfs count="21">
    <dxf>
      <fill>
        <patternFill>
          <bgColor rgb="FFFFFF00"/>
        </patternFill>
      </fill>
    </dxf>
    <dxf>
      <font>
        <color rgb="FF9C0006"/>
      </font>
      <fill>
        <patternFill>
          <bgColor rgb="FFFFC7CE"/>
        </patternFill>
      </fill>
    </dxf>
    <dxf>
      <font>
        <color auto="1"/>
      </font>
      <fill>
        <patternFill>
          <bgColor rgb="FFD7953D"/>
        </patternFill>
      </fill>
    </dxf>
    <dxf>
      <fill>
        <patternFill>
          <bgColor rgb="FFFFFF00"/>
        </patternFill>
      </fill>
    </dxf>
    <dxf>
      <font>
        <color auto="1"/>
      </font>
      <fill>
        <patternFill>
          <bgColor rgb="FFD7953D"/>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D7953D"/>
        </patternFill>
      </fill>
    </dxf>
    <dxf>
      <fill>
        <patternFill>
          <bgColor rgb="FFFFFF00"/>
        </patternFill>
      </fill>
    </dxf>
    <dxf>
      <font>
        <color auto="1"/>
      </font>
      <fill>
        <patternFill>
          <bgColor rgb="FFD7953D"/>
        </patternFill>
      </fill>
    </dxf>
    <dxf>
      <fill>
        <patternFill>
          <bgColor rgb="FFD7953D"/>
        </patternFill>
      </fill>
    </dxf>
    <dxf>
      <fill>
        <patternFill>
          <bgColor rgb="FFFFFF00"/>
        </patternFill>
      </fill>
    </dxf>
    <dxf>
      <numFmt numFmtId="0" formatCode="General"/>
      <fill>
        <patternFill>
          <bgColor rgb="FFFFFF00"/>
        </patternFill>
      </fill>
    </dxf>
    <dxf>
      <fill>
        <patternFill>
          <bgColor rgb="FFD7953D"/>
        </patternFill>
      </fill>
    </dxf>
    <dxf>
      <fill>
        <patternFill>
          <bgColor rgb="FFD7953D"/>
        </patternFill>
      </fill>
    </dxf>
    <dxf>
      <fill>
        <patternFill>
          <bgColor rgb="FFD7953D"/>
        </patternFill>
      </fill>
    </dxf>
    <dxf>
      <fill>
        <patternFill>
          <bgColor rgb="FFD7953D"/>
        </patternFill>
      </fill>
    </dxf>
    <dxf>
      <fill>
        <patternFill>
          <bgColor rgb="FFD7953D"/>
        </patternFill>
      </fill>
    </dxf>
  </dxfs>
  <tableStyles count="0" defaultTableStyle="TableStyleMedium9" defaultPivotStyle="PivotStyleLight16"/>
  <colors>
    <mruColors>
      <color rgb="FF94B9D8"/>
      <color rgb="FF7EABD0"/>
      <color rgb="FF0000FF"/>
      <color rgb="FF9C9DD8"/>
      <color rgb="FFD7953D"/>
      <color rgb="FF7274C8"/>
      <color rgb="FFC7D5E7"/>
      <color rgb="FFCEDBEA"/>
      <color rgb="FFC4D4E6"/>
      <color rgb="FFBED0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1"/>
    </mc:Choice>
    <mc:Fallback>
      <c:style val="11"/>
    </mc:Fallback>
  </mc:AlternateContent>
  <c:chart>
    <c:title>
      <c:tx>
        <c:rich>
          <a:bodyPr/>
          <a:lstStyle/>
          <a:p>
            <a:pPr>
              <a:defRPr sz="1100"/>
            </a:pPr>
            <a:r>
              <a:rPr lang="en-US" sz="1100"/>
              <a:t>Composition of  General Fund Ending Cash</a:t>
            </a:r>
          </a:p>
        </c:rich>
      </c:tx>
      <c:layout>
        <c:manualLayout>
          <c:xMode val="edge"/>
          <c:yMode val="edge"/>
          <c:x val="0.13365286678119545"/>
          <c:y val="3.8222781983382907E-2"/>
        </c:manualLayout>
      </c:layout>
      <c:overlay val="0"/>
    </c:title>
    <c:autoTitleDeleted val="0"/>
    <c:plotArea>
      <c:layout>
        <c:manualLayout>
          <c:layoutTarget val="inner"/>
          <c:xMode val="edge"/>
          <c:yMode val="edge"/>
          <c:x val="0.17304791446523729"/>
          <c:y val="0.21836738013382129"/>
          <c:w val="0.64870118507913788"/>
          <c:h val="0.42211260212191787"/>
        </c:manualLayout>
      </c:layout>
      <c:pieChart>
        <c:varyColors val="1"/>
        <c:ser>
          <c:idx val="0"/>
          <c:order val="0"/>
          <c:tx>
            <c:v>Composition of GF Fund Balance</c:v>
          </c:tx>
          <c:spPr>
            <a:solidFill>
              <a:schemeClr val="tx2">
                <a:lumMod val="40000"/>
                <a:lumOff val="60000"/>
              </a:schemeClr>
            </a:solidFill>
          </c:spPr>
          <c:dPt>
            <c:idx val="0"/>
            <c:bubble3D val="0"/>
            <c:spPr>
              <a:solidFill>
                <a:schemeClr val="accent1">
                  <a:lumMod val="20000"/>
                  <a:lumOff val="80000"/>
                </a:schemeClr>
              </a:solidFill>
            </c:spPr>
            <c:extLst>
              <c:ext xmlns:c16="http://schemas.microsoft.com/office/drawing/2014/chart" uri="{C3380CC4-5D6E-409C-BE32-E72D297353CC}">
                <c16:uniqueId val="{00000001-4C2C-4019-9D7B-236BD1C56575}"/>
              </c:ext>
            </c:extLst>
          </c:dPt>
          <c:dPt>
            <c:idx val="1"/>
            <c:bubble3D val="0"/>
            <c:spPr>
              <a:solidFill>
                <a:schemeClr val="bg1">
                  <a:lumMod val="50000"/>
                </a:schemeClr>
              </a:solidFill>
            </c:spPr>
            <c:extLst>
              <c:ext xmlns:c16="http://schemas.microsoft.com/office/drawing/2014/chart" uri="{C3380CC4-5D6E-409C-BE32-E72D297353CC}">
                <c16:uniqueId val="{00000003-4C2C-4019-9D7B-236BD1C56575}"/>
              </c:ext>
            </c:extLst>
          </c:dPt>
          <c:dLbls>
            <c:spPr>
              <a:noFill/>
              <a:ln>
                <a:noFill/>
              </a:ln>
              <a:effectLst/>
            </c:spPr>
            <c:txPr>
              <a:bodyPr/>
              <a:lstStyle/>
              <a:p>
                <a:pPr>
                  <a:defRPr sz="1200" b="1"/>
                </a:pPr>
                <a:endParaRPr lang="en-US"/>
              </a:p>
            </c:txPr>
            <c:dLblPos val="bestFit"/>
            <c:showLegendKey val="0"/>
            <c:showVal val="0"/>
            <c:showCatName val="0"/>
            <c:showSerName val="0"/>
            <c:showPercent val="1"/>
            <c:showBubbleSize val="0"/>
            <c:showLeaderLines val="1"/>
            <c:extLst>
              <c:ext xmlns:c15="http://schemas.microsoft.com/office/drawing/2012/chart" uri="{CE6537A1-D6FC-4f65-9D91-7224C49458BB}"/>
            </c:extLst>
          </c:dLbls>
          <c:cat>
            <c:strRef>
              <c:f>Cash_Sufficiency!$B$33:$B$34</c:f>
              <c:strCache>
                <c:ptCount val="2"/>
                <c:pt idx="0">
                  <c:v>Unreserved (508.80)</c:v>
                </c:pt>
                <c:pt idx="1">
                  <c:v>Reserved (508.10)</c:v>
                </c:pt>
              </c:strCache>
            </c:strRef>
          </c:cat>
          <c:val>
            <c:numRef>
              <c:f>Cash_Sufficiency!$G$33:$G$34</c:f>
              <c:numCache>
                <c:formatCode>_("$"* #,##0_);_("$"* \(#,##0\);_("$"* "-"??_);_(@_)</c:formatCode>
                <c:ptCount val="2"/>
                <c:pt idx="0">
                  <c:v>0</c:v>
                </c:pt>
                <c:pt idx="1">
                  <c:v>0</c:v>
                </c:pt>
              </c:numCache>
            </c:numRef>
          </c:val>
          <c:extLst>
            <c:ext xmlns:c16="http://schemas.microsoft.com/office/drawing/2014/chart" uri="{C3380CC4-5D6E-409C-BE32-E72D297353CC}">
              <c16:uniqueId val="{00000004-4C2C-4019-9D7B-236BD1C56575}"/>
            </c:ext>
          </c:extLst>
        </c:ser>
        <c:dLbls>
          <c:showLegendKey val="0"/>
          <c:showVal val="0"/>
          <c:showCatName val="0"/>
          <c:showSerName val="0"/>
          <c:showPercent val="1"/>
          <c:showBubbleSize val="0"/>
          <c:showLeaderLines val="1"/>
        </c:dLbls>
        <c:firstSliceAng val="0"/>
      </c:pieChart>
    </c:plotArea>
    <c:legend>
      <c:legendPos val="r"/>
      <c:layout>
        <c:manualLayout>
          <c:xMode val="edge"/>
          <c:yMode val="edge"/>
          <c:x val="0.12798116331945017"/>
          <c:y val="0.70152735715727843"/>
          <c:w val="0.8685093757900334"/>
          <c:h val="0.17896210860966319"/>
        </c:manualLayout>
      </c:layout>
      <c:overlay val="0"/>
      <c:txPr>
        <a:bodyPr/>
        <a:lstStyle/>
        <a:p>
          <a:pPr>
            <a:defRPr sz="1200"/>
          </a:pPr>
          <a:endParaRPr lang="en-US"/>
        </a:p>
      </c:txPr>
    </c:legend>
    <c:plotVisOnly val="1"/>
    <c:dispBlanksAs val="gap"/>
    <c:showDLblsOverMax val="0"/>
  </c:chart>
  <c:spPr>
    <a:ln>
      <a:solidFill>
        <a:schemeClr val="tx1"/>
      </a:solidFill>
    </a:ln>
  </c:spPr>
  <c:printSettings>
    <c:headerFooter/>
    <c:pageMargins b="0.75000000000001088" l="0.70000000000000062" r="0.70000000000000062" t="0.75000000000001088"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1"/>
    </mc:Choice>
    <mc:Fallback>
      <c:style val="11"/>
    </mc:Fallback>
  </mc:AlternateContent>
  <c:chart>
    <c:title>
      <c:tx>
        <c:rich>
          <a:bodyPr/>
          <a:lstStyle/>
          <a:p>
            <a:pPr>
              <a:defRPr sz="1200"/>
            </a:pPr>
            <a:r>
              <a:rPr lang="en-US" sz="1200"/>
              <a:t>Days</a:t>
            </a:r>
            <a:r>
              <a:rPr lang="en-US" sz="1200" baseline="0"/>
              <a:t> of General Fund Ending Cash</a:t>
            </a:r>
            <a:endParaRPr lang="en-US" sz="1200"/>
          </a:p>
        </c:rich>
      </c:tx>
      <c:layout>
        <c:manualLayout>
          <c:xMode val="edge"/>
          <c:yMode val="edge"/>
          <c:x val="0.22449937343932705"/>
          <c:y val="3.1829718363393371E-2"/>
        </c:manualLayout>
      </c:layout>
      <c:overlay val="0"/>
    </c:title>
    <c:autoTitleDeleted val="0"/>
    <c:plotArea>
      <c:layout>
        <c:manualLayout>
          <c:layoutTarget val="inner"/>
          <c:xMode val="edge"/>
          <c:yMode val="edge"/>
          <c:x val="0.10850565174832674"/>
          <c:y val="0.25653208107014552"/>
          <c:w val="0.8215113117777062"/>
          <c:h val="0.47081283254483025"/>
        </c:manualLayout>
      </c:layout>
      <c:lineChart>
        <c:grouping val="standard"/>
        <c:varyColors val="0"/>
        <c:ser>
          <c:idx val="1"/>
          <c:order val="0"/>
          <c:tx>
            <c:v>FIT Guideline</c:v>
          </c:tx>
          <c:spPr>
            <a:ln w="38100">
              <a:solidFill>
                <a:srgbClr val="D7953D"/>
              </a:solidFill>
              <a:prstDash val="sysDash"/>
            </a:ln>
          </c:spPr>
          <c:marker>
            <c:symbol val="none"/>
          </c:marker>
          <c:dLbls>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Cash_Sufficiency!$C$32:$G$32</c15:sqref>
                  </c15:fullRef>
                </c:ext>
              </c:extLst>
              <c:f>Cash_Sufficiency!$C$32:$G$32</c:f>
              <c:numCache>
                <c:formatCode>General</c:formatCode>
                <c:ptCount val="5"/>
                <c:pt idx="0">
                  <c:v>2013</c:v>
                </c:pt>
                <c:pt idx="1">
                  <c:v>2014</c:v>
                </c:pt>
                <c:pt idx="2">
                  <c:v>2015</c:v>
                </c:pt>
                <c:pt idx="3">
                  <c:v>2016</c:v>
                </c:pt>
                <c:pt idx="4">
                  <c:v>2017</c:v>
                </c:pt>
              </c:numCache>
            </c:numRef>
          </c:cat>
          <c:val>
            <c:numRef>
              <c:extLst>
                <c:ext xmlns:c16="http://schemas.microsoft.com/office/drawing/2014/chart" uri="{F5D05F6E-A05E-4728-AFD3-386EB277150F}">
                  <c16:filteredLitCache>
                    <c:numCache>
                      <c:formatCode>General</c:formatCode>
                      <c:ptCount val="2"/>
                      <c:pt idx="5">
                        <c:v>60</c:v>
                      </c:pt>
                      <c:pt idx="6">
                        <c:v>60</c:v>
                      </c:pt>
                    </c:numCache>
                  </c16:filteredLitCache>
                </c:ext>
              </c:extLst>
              <c:f/>
              <c:numCache>
                <c:formatCode>General</c:formatCode>
                <c:ptCount val="5"/>
                <c:pt idx="0">
                  <c:v>60</c:v>
                </c:pt>
                <c:pt idx="1">
                  <c:v>60</c:v>
                </c:pt>
                <c:pt idx="2">
                  <c:v>60</c:v>
                </c:pt>
                <c:pt idx="3">
                  <c:v>60</c:v>
                </c:pt>
                <c:pt idx="4">
                  <c:v>60</c:v>
                </c:pt>
              </c:numCache>
            </c:numRef>
          </c:val>
          <c:smooth val="0"/>
          <c:extLst>
            <c:ext xmlns:c16="http://schemas.microsoft.com/office/drawing/2014/chart" uri="{F5D05F6E-A05E-4728-AFD3-386EB277150F}">
              <c16:categoryFilterExceptions>
                <c16:categoryFilterException>
                  <c16:uniqueId val="{00000000-67EE-423C-828D-8C8C1581A286}"/>
                  <c16:dLbl>
                    <c:idx val="4"/>
                    <c:spPr/>
                    <c:txPr>
                      <a:bodyPr/>
                      <a:lstStyle/>
                      <a:p>
                        <a:pPr>
                          <a:defRPr b="1">
                            <a:solidFill>
                              <a:srgbClr val="D7953D"/>
                            </a:solidFill>
                          </a:defRPr>
                        </a:pPr>
                        <a:endParaRPr lang="en-US"/>
                      </a:p>
                    </c:txPr>
                    <c:dLblPos val="t"/>
                    <c:showLegendKey val="0"/>
                    <c:showVal val="0"/>
                    <c:showCatName val="0"/>
                    <c:showSerName val="1"/>
                    <c:showPercent val="0"/>
                    <c:showBubbleSize val="0"/>
                    <c:extLst>
                      <c:ext xmlns:c15="http://schemas.microsoft.com/office/drawing/2012/chart" uri="{CE6537A1-D6FC-4f65-9D91-7224C49458BB}"/>
                      <c:ext uri="{C3380CC4-5D6E-409C-BE32-E72D297353CC}">
                        <c16:uniqueId val="{00000000-67EE-423C-828D-8C8C1581A286}"/>
                      </c:ext>
                    </c:extLst>
                  </c16:dLbl>
                </c16:categoryFilterException>
              </c16:categoryFilterExceptions>
            </c:ext>
            <c:ext xmlns:c16="http://schemas.microsoft.com/office/drawing/2014/chart" uri="{C5897E43-82E2-4C41-B96C-FBF1F857EA46}">
              <c16:datapointuniqueidmap xmlns:c16="http://schemas.microsoft.com/office/drawing/2014/chart">
                <c16:ptentry>
                  <c16:ptidx>6</c16:ptidx>
                  <c16:uniqueID val="{00000000-67EE-423C-828D-8C8C1581A286}"/>
                </c16:ptentry>
              </c16:datapointuniqueidmap>
            </c:ext>
            <c:ext xmlns:c16="http://schemas.microsoft.com/office/drawing/2014/chart" uri="{C3380CC4-5D6E-409C-BE32-E72D297353CC}">
              <c16:uniqueId val="{00000001-67EE-423C-828D-8C8C1581A286}"/>
            </c:ext>
          </c:extLst>
        </c:ser>
        <c:ser>
          <c:idx val="0"/>
          <c:order val="1"/>
          <c:tx>
            <c:strRef>
              <c:f>Cash_Sufficiency!$B$41</c:f>
              <c:strCache>
                <c:ptCount val="1"/>
                <c:pt idx="0">
                  <c:v>RATIO: Days covered</c:v>
                </c:pt>
              </c:strCache>
            </c:strRef>
          </c:tx>
          <c:spPr>
            <a:ln>
              <a:solidFill>
                <a:srgbClr val="7274C8"/>
              </a:solidFill>
            </a:ln>
          </c:spPr>
          <c:marker>
            <c:spPr>
              <a:solidFill>
                <a:srgbClr val="7274C8"/>
              </a:solidFill>
              <a:ln>
                <a:solidFill>
                  <a:prstClr val="black"/>
                </a:solidFill>
              </a:ln>
            </c:spPr>
          </c:marker>
          <c:cat>
            <c:numRef>
              <c:extLst>
                <c:ext xmlns:c15="http://schemas.microsoft.com/office/drawing/2012/chart" uri="{02D57815-91ED-43cb-92C2-25804820EDAC}">
                  <c15:fullRef>
                    <c15:sqref>Cash_Sufficiency!$C$32:$G$32</c15:sqref>
                  </c15:fullRef>
                </c:ext>
              </c:extLst>
              <c:f>Cash_Sufficiency!$C$32:$G$32</c:f>
              <c:numCache>
                <c:formatCode>General</c:formatCode>
                <c:ptCount val="5"/>
                <c:pt idx="0">
                  <c:v>2013</c:v>
                </c:pt>
                <c:pt idx="1">
                  <c:v>2014</c:v>
                </c:pt>
                <c:pt idx="2">
                  <c:v>2015</c:v>
                </c:pt>
                <c:pt idx="3">
                  <c:v>2016</c:v>
                </c:pt>
                <c:pt idx="4">
                  <c:v>2017</c:v>
                </c:pt>
              </c:numCache>
            </c:numRef>
          </c:cat>
          <c:val>
            <c:numRef>
              <c:extLst>
                <c:ext xmlns:c15="http://schemas.microsoft.com/office/drawing/2012/chart" uri="{02D57815-91ED-43cb-92C2-25804820EDAC}">
                  <c15:fullRef>
                    <c15:sqref>Cash_Sufficiency!$C$41:$G$41</c15:sqref>
                  </c15:fullRef>
                </c:ext>
              </c:extLst>
              <c:f>Cash_Sufficiency!$C$41:$G$41</c:f>
              <c:numCache>
                <c:formatCode>0_);\(0\)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2-67EE-423C-828D-8C8C1581A286}"/>
            </c:ext>
          </c:extLst>
        </c:ser>
        <c:dLbls>
          <c:showLegendKey val="0"/>
          <c:showVal val="0"/>
          <c:showCatName val="0"/>
          <c:showSerName val="0"/>
          <c:showPercent val="0"/>
          <c:showBubbleSize val="0"/>
        </c:dLbls>
        <c:smooth val="0"/>
        <c:axId val="81259136"/>
        <c:axId val="82322176"/>
      </c:lineChart>
      <c:catAx>
        <c:axId val="81259136"/>
        <c:scaling>
          <c:orientation val="minMax"/>
        </c:scaling>
        <c:delete val="0"/>
        <c:axPos val="b"/>
        <c:numFmt formatCode="General" sourceLinked="1"/>
        <c:majorTickMark val="none"/>
        <c:minorTickMark val="none"/>
        <c:tickLblPos val="low"/>
        <c:crossAx val="82322176"/>
        <c:crosses val="autoZero"/>
        <c:auto val="1"/>
        <c:lblAlgn val="ctr"/>
        <c:lblOffset val="100"/>
        <c:noMultiLvlLbl val="0"/>
      </c:catAx>
      <c:valAx>
        <c:axId val="82322176"/>
        <c:scaling>
          <c:orientation val="minMax"/>
          <c:min val="0"/>
        </c:scaling>
        <c:delete val="0"/>
        <c:axPos val="l"/>
        <c:numFmt formatCode="_(* #,##0_);_(* \(#,##0\);_(* &quot;-&quot;_);_(@_)" sourceLinked="0"/>
        <c:majorTickMark val="none"/>
        <c:minorTickMark val="none"/>
        <c:tickLblPos val="nextTo"/>
        <c:crossAx val="81259136"/>
        <c:crosses val="autoZero"/>
        <c:crossBetween val="midCat"/>
      </c:valAx>
    </c:plotArea>
    <c:plotVisOnly val="1"/>
    <c:dispBlanksAs val="gap"/>
    <c:showDLblsOverMax val="0"/>
  </c:chart>
  <c:spPr>
    <a:ln>
      <a:solidFill>
        <a:schemeClr val="tx1"/>
      </a:solid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chart>
    <c:title>
      <c:tx>
        <c:rich>
          <a:bodyPr/>
          <a:lstStyle/>
          <a:p>
            <a:pPr>
              <a:defRPr sz="1200"/>
            </a:pPr>
            <a:r>
              <a:rPr lang="en-US" sz="1200"/>
              <a:t>Operating Margin for Governmental Funds</a:t>
            </a:r>
          </a:p>
        </c:rich>
      </c:tx>
      <c:overlay val="0"/>
    </c:title>
    <c:autoTitleDeleted val="0"/>
    <c:plotArea>
      <c:layout>
        <c:manualLayout>
          <c:layoutTarget val="inner"/>
          <c:xMode val="edge"/>
          <c:yMode val="edge"/>
          <c:x val="7.0365311624296906E-2"/>
          <c:y val="0.15250275133750082"/>
          <c:w val="0.85566954350540081"/>
          <c:h val="0.66965128709438049"/>
        </c:manualLayout>
      </c:layout>
      <c:lineChart>
        <c:grouping val="standard"/>
        <c:varyColors val="0"/>
        <c:ser>
          <c:idx val="1"/>
          <c:order val="0"/>
          <c:tx>
            <c:v>FIT Guideline</c:v>
          </c:tx>
          <c:spPr>
            <a:ln w="63500">
              <a:solidFill>
                <a:srgbClr val="D7953D"/>
              </a:solidFill>
              <a:prstDash val="sysDash"/>
            </a:ln>
          </c:spPr>
          <c:marker>
            <c:symbol val="none"/>
          </c:marker>
          <c:dLbls>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Operating_Margin!$C$28:$G$28</c15:sqref>
                  </c15:fullRef>
                </c:ext>
              </c:extLst>
              <c:f>Operating_Margin!$C$28:$G$28</c:f>
              <c:numCache>
                <c:formatCode>General</c:formatCode>
                <c:ptCount val="5"/>
                <c:pt idx="0">
                  <c:v>2013</c:v>
                </c:pt>
                <c:pt idx="1">
                  <c:v>2014</c:v>
                </c:pt>
                <c:pt idx="2">
                  <c:v>2015</c:v>
                </c:pt>
                <c:pt idx="3">
                  <c:v>2016</c:v>
                </c:pt>
                <c:pt idx="4">
                  <c:v>2017</c:v>
                </c:pt>
              </c:numCache>
            </c:numRef>
          </c:cat>
          <c:val>
            <c:numRef>
              <c:extLst>
                <c:ext xmlns:c16="http://schemas.microsoft.com/office/drawing/2014/chart" uri="{F5D05F6E-A05E-4728-AFD3-386EB277150F}">
                  <c16:filteredLitCache>
                    <c:numCache>
                      <c:formatCode>General</c:formatCode>
                      <c:ptCount val="2"/>
                      <c:pt idx="5">
                        <c:v>0</c:v>
                      </c:pt>
                      <c:pt idx="6">
                        <c:v>0</c:v>
                      </c:pt>
                    </c:numCache>
                  </c16:filteredLitCache>
                </c:ext>
              </c:extLst>
              <c:f/>
              <c:numCache>
                <c:formatCode>General</c:formatCode>
                <c:ptCount val="5"/>
                <c:pt idx="0">
                  <c:v>0</c:v>
                </c:pt>
                <c:pt idx="1">
                  <c:v>0</c:v>
                </c:pt>
                <c:pt idx="2">
                  <c:v>0</c:v>
                </c:pt>
                <c:pt idx="3">
                  <c:v>0</c:v>
                </c:pt>
                <c:pt idx="4">
                  <c:v>0</c:v>
                </c:pt>
              </c:numCache>
            </c:numRef>
          </c:val>
          <c:smooth val="0"/>
          <c:extLst>
            <c:ext xmlns:c16="http://schemas.microsoft.com/office/drawing/2014/chart" uri="{F5D05F6E-A05E-4728-AFD3-386EB277150F}">
              <c16:categoryFilterExceptions>
                <c16:categoryFilterException>
                  <c16:uniqueId val="{00000000-37EF-4DEB-9F7C-25E9DB4A77D3}"/>
                  <c16:dLbl>
                    <c:idx val="4"/>
                    <c:spPr/>
                    <c:txPr>
                      <a:bodyPr/>
                      <a:lstStyle/>
                      <a:p>
                        <a:pPr>
                          <a:defRPr b="1">
                            <a:solidFill>
                              <a:srgbClr val="D7953D"/>
                            </a:solidFill>
                          </a:defRPr>
                        </a:pPr>
                        <a:endParaRPr lang="en-US"/>
                      </a:p>
                    </c:txPr>
                    <c:dLblPos val="t"/>
                    <c:showLegendKey val="0"/>
                    <c:showVal val="0"/>
                    <c:showCatName val="0"/>
                    <c:showSerName val="1"/>
                    <c:showPercent val="0"/>
                    <c:showBubbleSize val="0"/>
                    <c:extLst>
                      <c:ext xmlns:c15="http://schemas.microsoft.com/office/drawing/2012/chart" uri="{CE6537A1-D6FC-4f65-9D91-7224C49458BB}"/>
                      <c:ext uri="{C3380CC4-5D6E-409C-BE32-E72D297353CC}">
                        <c16:uniqueId val="{00000000-37EF-4DEB-9F7C-25E9DB4A77D3}"/>
                      </c:ext>
                    </c:extLst>
                  </c16:dLbl>
                </c16:categoryFilterException>
              </c16:categoryFilterExceptions>
            </c:ext>
            <c:ext xmlns:c16="http://schemas.microsoft.com/office/drawing/2014/chart" uri="{C5897E43-82E2-4C41-B96C-FBF1F857EA46}">
              <c16:datapointuniqueidmap xmlns:c16="http://schemas.microsoft.com/office/drawing/2014/chart">
                <c16:ptentry>
                  <c16:ptidx>6</c16:ptidx>
                  <c16:uniqueID val="{00000000-37EF-4DEB-9F7C-25E9DB4A77D3}"/>
                </c16:ptentry>
              </c16:datapointuniqueidmap>
            </c:ext>
            <c:ext xmlns:c16="http://schemas.microsoft.com/office/drawing/2014/chart" uri="{C3380CC4-5D6E-409C-BE32-E72D297353CC}">
              <c16:uniqueId val="{00000001-37EF-4DEB-9F7C-25E9DB4A77D3}"/>
            </c:ext>
          </c:extLst>
        </c:ser>
        <c:ser>
          <c:idx val="0"/>
          <c:order val="1"/>
          <c:tx>
            <c:strRef>
              <c:f>Operating_Margin!$B$39:$B$39</c:f>
              <c:strCache>
                <c:ptCount val="1"/>
                <c:pt idx="0">
                  <c:v>RATIO: Operating Margin</c:v>
                </c:pt>
              </c:strCache>
            </c:strRef>
          </c:tx>
          <c:spPr>
            <a:ln>
              <a:solidFill>
                <a:srgbClr val="7274C8"/>
              </a:solidFill>
            </a:ln>
          </c:spPr>
          <c:marker>
            <c:spPr>
              <a:solidFill>
                <a:srgbClr val="7274C8"/>
              </a:solidFill>
              <a:ln>
                <a:solidFill>
                  <a:prstClr val="black"/>
                </a:solidFill>
              </a:ln>
            </c:spPr>
          </c:marker>
          <c:cat>
            <c:numRef>
              <c:extLst>
                <c:ext xmlns:c15="http://schemas.microsoft.com/office/drawing/2012/chart" uri="{02D57815-91ED-43cb-92C2-25804820EDAC}">
                  <c15:fullRef>
                    <c15:sqref>Operating_Margin!$C$28:$G$28</c15:sqref>
                  </c15:fullRef>
                </c:ext>
              </c:extLst>
              <c:f>Operating_Margin!$C$28:$G$28</c:f>
              <c:numCache>
                <c:formatCode>General</c:formatCode>
                <c:ptCount val="5"/>
                <c:pt idx="0">
                  <c:v>2013</c:v>
                </c:pt>
                <c:pt idx="1">
                  <c:v>2014</c:v>
                </c:pt>
                <c:pt idx="2">
                  <c:v>2015</c:v>
                </c:pt>
                <c:pt idx="3">
                  <c:v>2016</c:v>
                </c:pt>
                <c:pt idx="4">
                  <c:v>2017</c:v>
                </c:pt>
              </c:numCache>
            </c:numRef>
          </c:cat>
          <c:val>
            <c:numRef>
              <c:extLst>
                <c:ext xmlns:c15="http://schemas.microsoft.com/office/drawing/2012/chart" uri="{02D57815-91ED-43cb-92C2-25804820EDAC}">
                  <c15:fullRef>
                    <c15:sqref>Operating_Margin!$C$39:$G$39</c15:sqref>
                  </c15:fullRef>
                </c:ext>
              </c:extLst>
              <c:f>Operating_Margin!$C$39:$G$39</c:f>
              <c:numCache>
                <c:formatCode>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2-37EF-4DEB-9F7C-25E9DB4A77D3}"/>
            </c:ext>
          </c:extLst>
        </c:ser>
        <c:dLbls>
          <c:showLegendKey val="0"/>
          <c:showVal val="0"/>
          <c:showCatName val="0"/>
          <c:showSerName val="0"/>
          <c:showPercent val="0"/>
          <c:showBubbleSize val="0"/>
        </c:dLbls>
        <c:smooth val="0"/>
        <c:axId val="81929344"/>
        <c:axId val="81931264"/>
      </c:lineChart>
      <c:catAx>
        <c:axId val="81929344"/>
        <c:scaling>
          <c:orientation val="minMax"/>
        </c:scaling>
        <c:delete val="0"/>
        <c:axPos val="b"/>
        <c:numFmt formatCode="General" sourceLinked="1"/>
        <c:majorTickMark val="none"/>
        <c:minorTickMark val="none"/>
        <c:tickLblPos val="low"/>
        <c:crossAx val="81931264"/>
        <c:crosses val="autoZero"/>
        <c:auto val="1"/>
        <c:lblAlgn val="ctr"/>
        <c:lblOffset val="100"/>
        <c:noMultiLvlLbl val="0"/>
      </c:catAx>
      <c:valAx>
        <c:axId val="81931264"/>
        <c:scaling>
          <c:orientation val="minMax"/>
        </c:scaling>
        <c:delete val="0"/>
        <c:axPos val="l"/>
        <c:numFmt formatCode="0%" sourceLinked="0"/>
        <c:majorTickMark val="none"/>
        <c:minorTickMark val="none"/>
        <c:tickLblPos val="nextTo"/>
        <c:crossAx val="81929344"/>
        <c:crosses val="autoZero"/>
        <c:crossBetween val="midCat"/>
      </c:valAx>
    </c:plotArea>
    <c:plotVisOnly val="1"/>
    <c:dispBlanksAs val="gap"/>
    <c:showDLblsOverMax val="0"/>
  </c:chart>
  <c:spPr>
    <a:ln>
      <a:solidFill>
        <a:schemeClr val="tx1"/>
      </a:solid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chart>
    <c:title>
      <c:tx>
        <c:rich>
          <a:bodyPr/>
          <a:lstStyle/>
          <a:p>
            <a:pPr>
              <a:defRPr sz="1200"/>
            </a:pPr>
            <a:r>
              <a:rPr lang="en-US" sz="1200" baseline="0"/>
              <a:t>Ending Cash &amp; Investments for Governmental Funds and % Change from Prior Year</a:t>
            </a:r>
            <a:endParaRPr lang="en-US" sz="1200"/>
          </a:p>
        </c:rich>
      </c:tx>
      <c:overlay val="0"/>
    </c:title>
    <c:autoTitleDeleted val="0"/>
    <c:plotArea>
      <c:layout>
        <c:manualLayout>
          <c:layoutTarget val="inner"/>
          <c:xMode val="edge"/>
          <c:yMode val="edge"/>
          <c:x val="0.10614220324923243"/>
          <c:y val="0.26544808507334466"/>
          <c:w val="0.87700412766138136"/>
          <c:h val="0.62817534322703983"/>
        </c:manualLayout>
      </c:layout>
      <c:barChart>
        <c:barDir val="col"/>
        <c:grouping val="clustered"/>
        <c:varyColors val="0"/>
        <c:ser>
          <c:idx val="1"/>
          <c:order val="2"/>
          <c:tx>
            <c:strRef>
              <c:f>Change_in_Cash!$B$35</c:f>
              <c:strCache>
                <c:ptCount val="1"/>
                <c:pt idx="0">
                  <c:v>Adjusted Ending Cash &amp; Investments calculated</c:v>
                </c:pt>
              </c:strCache>
            </c:strRef>
          </c:tx>
          <c:spPr>
            <a:solidFill>
              <a:srgbClr val="8082CE"/>
            </a:solidFill>
            <a:ln w="47625">
              <a:noFill/>
            </a:ln>
          </c:spPr>
          <c:invertIfNegative val="0"/>
          <c:cat>
            <c:numRef>
              <c:f>Change_in_Cash!$C$29:$G$29</c:f>
              <c:numCache>
                <c:formatCode>General</c:formatCode>
                <c:ptCount val="5"/>
                <c:pt idx="0">
                  <c:v>2013</c:v>
                </c:pt>
                <c:pt idx="1">
                  <c:v>2014</c:v>
                </c:pt>
                <c:pt idx="2">
                  <c:v>2015</c:v>
                </c:pt>
                <c:pt idx="3">
                  <c:v>2016</c:v>
                </c:pt>
                <c:pt idx="4">
                  <c:v>2017</c:v>
                </c:pt>
              </c:numCache>
            </c:numRef>
          </c:cat>
          <c:val>
            <c:numRef>
              <c:f>Change_in_Cash!$C$35:$G$35</c:f>
              <c:numCache>
                <c:formatCode>_("$"* #,##0_);_("$"* \(#,##0\);_("$"* "-"??_);_(@_)</c:formatCode>
                <c:ptCount val="5"/>
                <c:pt idx="0">
                  <c:v>0</c:v>
                </c:pt>
                <c:pt idx="1">
                  <c:v>0</c:v>
                </c:pt>
                <c:pt idx="2">
                  <c:v>0</c:v>
                </c:pt>
                <c:pt idx="3">
                  <c:v>0</c:v>
                </c:pt>
                <c:pt idx="4">
                  <c:v>0</c:v>
                </c:pt>
              </c:numCache>
            </c:numRef>
          </c:val>
          <c:extLst>
            <c:ext xmlns:c16="http://schemas.microsoft.com/office/drawing/2014/chart" uri="{C3380CC4-5D6E-409C-BE32-E72D297353CC}">
              <c16:uniqueId val="{00000000-A295-4BDF-85AB-13828596CB56}"/>
            </c:ext>
          </c:extLst>
        </c:ser>
        <c:dLbls>
          <c:showLegendKey val="0"/>
          <c:showVal val="0"/>
          <c:showCatName val="0"/>
          <c:showSerName val="0"/>
          <c:showPercent val="0"/>
          <c:showBubbleSize val="0"/>
        </c:dLbls>
        <c:gapWidth val="70"/>
        <c:axId val="81981440"/>
        <c:axId val="81982976"/>
      </c:barChart>
      <c:barChart>
        <c:barDir val="col"/>
        <c:grouping val="clustered"/>
        <c:varyColors val="0"/>
        <c:ser>
          <c:idx val="2"/>
          <c:order val="1"/>
          <c:tx>
            <c:strRef>
              <c:f>Change_in_Cash!$B$35</c:f>
              <c:strCache>
                <c:ptCount val="1"/>
                <c:pt idx="0">
                  <c:v>Adjusted Ending Cash &amp; Investments calculated</c:v>
                </c:pt>
              </c:strCache>
            </c:strRef>
          </c:tx>
          <c:spPr>
            <a:solidFill>
              <a:srgbClr val="7274C8"/>
            </a:solidFill>
            <a:ln>
              <a:noFill/>
            </a:ln>
          </c:spPr>
          <c:invertIfNegative val="0"/>
          <c:val>
            <c:numRef>
              <c:f>Change_in_Cash!$C$35:$G$35</c:f>
              <c:numCache>
                <c:formatCode>_("$"* #,##0_);_("$"* \(#,##0\);_("$"* "-"??_);_(@_)</c:formatCode>
                <c:ptCount val="5"/>
                <c:pt idx="0">
                  <c:v>0</c:v>
                </c:pt>
                <c:pt idx="1">
                  <c:v>0</c:v>
                </c:pt>
                <c:pt idx="2">
                  <c:v>0</c:v>
                </c:pt>
                <c:pt idx="3">
                  <c:v>0</c:v>
                </c:pt>
                <c:pt idx="4">
                  <c:v>0</c:v>
                </c:pt>
              </c:numCache>
            </c:numRef>
          </c:val>
          <c:extLst>
            <c:ext xmlns:c16="http://schemas.microsoft.com/office/drawing/2014/chart" uri="{C3380CC4-5D6E-409C-BE32-E72D297353CC}">
              <c16:uniqueId val="{00000001-A295-4BDF-85AB-13828596CB56}"/>
            </c:ext>
          </c:extLst>
        </c:ser>
        <c:dLbls>
          <c:showLegendKey val="0"/>
          <c:showVal val="0"/>
          <c:showCatName val="0"/>
          <c:showSerName val="0"/>
          <c:showPercent val="0"/>
          <c:showBubbleSize val="0"/>
        </c:dLbls>
        <c:gapWidth val="40"/>
        <c:axId val="81981440"/>
        <c:axId val="81982976"/>
      </c:barChart>
      <c:lineChart>
        <c:grouping val="standard"/>
        <c:varyColors val="0"/>
        <c:ser>
          <c:idx val="0"/>
          <c:order val="0"/>
          <c:tx>
            <c:v>1 yr change</c:v>
          </c:tx>
          <c:spPr>
            <a:ln>
              <a:noFill/>
            </a:ln>
          </c:spPr>
          <c:marker>
            <c:symbol val="none"/>
          </c:marker>
          <c:dLbls>
            <c:spPr>
              <a:noFill/>
            </c:spPr>
            <c:txPr>
              <a:bodyPr/>
              <a:lstStyle/>
              <a:p>
                <a:pPr>
                  <a:defRPr sz="1050" b="1">
                    <a:solidFill>
                      <a:srgbClr val="D7953D"/>
                    </a:solidFill>
                  </a:defRPr>
                </a:pPr>
                <a:endParaRPr lang="en-US"/>
              </a:p>
            </c:txPr>
            <c:dLblPos val="t"/>
            <c:showLegendKey val="0"/>
            <c:showVal val="1"/>
            <c:showCatName val="0"/>
            <c:showSerName val="1"/>
            <c:showPercent val="0"/>
            <c:showBubbleSize val="0"/>
            <c:separator>
</c:separator>
            <c:showLeaderLines val="0"/>
            <c:extLst>
              <c:ext xmlns:c15="http://schemas.microsoft.com/office/drawing/2012/chart" uri="{CE6537A1-D6FC-4f65-9D91-7224C49458BB}">
                <c15:showLeaderLines val="0"/>
              </c:ext>
            </c:extLst>
          </c:dLbls>
          <c:cat>
            <c:numRef>
              <c:f>Change_in_Cash!$C$29:$G$29</c:f>
              <c:numCache>
                <c:formatCode>General</c:formatCode>
                <c:ptCount val="5"/>
                <c:pt idx="0">
                  <c:v>2013</c:v>
                </c:pt>
                <c:pt idx="1">
                  <c:v>2014</c:v>
                </c:pt>
                <c:pt idx="2">
                  <c:v>2015</c:v>
                </c:pt>
                <c:pt idx="3">
                  <c:v>2016</c:v>
                </c:pt>
                <c:pt idx="4">
                  <c:v>2017</c:v>
                </c:pt>
              </c:numCache>
            </c:numRef>
          </c:cat>
          <c:val>
            <c:numRef>
              <c:f>Change_in_Cash!$C$37:$G$37</c:f>
              <c:numCache>
                <c:formatCode>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2-A295-4BDF-85AB-13828596CB56}"/>
            </c:ext>
          </c:extLst>
        </c:ser>
        <c:dLbls>
          <c:showLegendKey val="0"/>
          <c:showVal val="0"/>
          <c:showCatName val="0"/>
          <c:showSerName val="0"/>
          <c:showPercent val="0"/>
          <c:showBubbleSize val="0"/>
        </c:dLbls>
        <c:marker val="1"/>
        <c:smooth val="0"/>
        <c:axId val="81981440"/>
        <c:axId val="81982976"/>
      </c:lineChart>
      <c:catAx>
        <c:axId val="81981440"/>
        <c:scaling>
          <c:orientation val="minMax"/>
        </c:scaling>
        <c:delete val="0"/>
        <c:axPos val="b"/>
        <c:numFmt formatCode="General" sourceLinked="1"/>
        <c:majorTickMark val="none"/>
        <c:minorTickMark val="none"/>
        <c:tickLblPos val="low"/>
        <c:crossAx val="81982976"/>
        <c:crosses val="autoZero"/>
        <c:auto val="1"/>
        <c:lblAlgn val="ctr"/>
        <c:lblOffset val="100"/>
        <c:noMultiLvlLbl val="0"/>
      </c:catAx>
      <c:valAx>
        <c:axId val="81982976"/>
        <c:scaling>
          <c:orientation val="minMax"/>
        </c:scaling>
        <c:delete val="0"/>
        <c:axPos val="l"/>
        <c:numFmt formatCode="&quot;$&quot;#,##0" sourceLinked="0"/>
        <c:majorTickMark val="none"/>
        <c:minorTickMark val="none"/>
        <c:tickLblPos val="nextTo"/>
        <c:crossAx val="81981440"/>
        <c:crosses val="autoZero"/>
        <c:crossBetween val="between"/>
      </c:valAx>
    </c:plotArea>
    <c:plotVisOnly val="1"/>
    <c:dispBlanksAs val="gap"/>
    <c:showDLblsOverMax val="0"/>
  </c:chart>
  <c:spPr>
    <a:ln>
      <a:solidFill>
        <a:schemeClr val="tx1"/>
      </a:solidFill>
    </a:ln>
  </c:spPr>
  <c:printSettings>
    <c:headerFooter/>
    <c:pageMargins b="0.75000000000001443" l="0.70000000000000062" r="0.70000000000000062" t="0.75000000000001443" header="0.30000000000000032" footer="0.30000000000000032"/>
    <c:pageSetup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chart>
    <c:title>
      <c:tx>
        <c:rich>
          <a:bodyPr/>
          <a:lstStyle/>
          <a:p>
            <a:pPr>
              <a:defRPr sz="1200"/>
            </a:pPr>
            <a:r>
              <a:rPr lang="en-US" sz="1200"/>
              <a:t>Debt Service as a percent</a:t>
            </a:r>
            <a:r>
              <a:rPr lang="en-US" sz="1200" baseline="0"/>
              <a:t>age of Revenue</a:t>
            </a:r>
            <a:endParaRPr lang="en-US" sz="1200"/>
          </a:p>
        </c:rich>
      </c:tx>
      <c:overlay val="0"/>
    </c:title>
    <c:autoTitleDeleted val="0"/>
    <c:plotArea>
      <c:layout>
        <c:manualLayout>
          <c:layoutTarget val="inner"/>
          <c:xMode val="edge"/>
          <c:yMode val="edge"/>
          <c:x val="6.298084367764531E-2"/>
          <c:y val="0.25722173461502129"/>
          <c:w val="0.90157696990546243"/>
          <c:h val="0.53937787537692428"/>
        </c:manualLayout>
      </c:layout>
      <c:lineChart>
        <c:grouping val="standard"/>
        <c:varyColors val="0"/>
        <c:ser>
          <c:idx val="0"/>
          <c:order val="0"/>
          <c:tx>
            <c:strRef>
              <c:f>Debt_Load!$A$36</c:f>
              <c:strCache>
                <c:ptCount val="1"/>
                <c:pt idx="0">
                  <c:v>RATIO: Debt Service Load</c:v>
                </c:pt>
              </c:strCache>
            </c:strRef>
          </c:tx>
          <c:spPr>
            <a:ln w="50800">
              <a:solidFill>
                <a:srgbClr val="7274C8"/>
              </a:solidFill>
            </a:ln>
          </c:spPr>
          <c:marker>
            <c:spPr>
              <a:solidFill>
                <a:srgbClr val="7274C8"/>
              </a:solidFill>
              <a:ln w="3175">
                <a:solidFill>
                  <a:schemeClr val="tx1"/>
                </a:solidFill>
              </a:ln>
            </c:spPr>
          </c:marker>
          <c:cat>
            <c:numRef>
              <c:extLst>
                <c:ext xmlns:c15="http://schemas.microsoft.com/office/drawing/2012/chart" uri="{02D57815-91ED-43cb-92C2-25804820EDAC}">
                  <c15:fullRef>
                    <c15:sqref>Debt_Load!$B$31:$F$31</c15:sqref>
                  </c15:fullRef>
                </c:ext>
              </c:extLst>
              <c:f>Debt_Load!$B$31:$F$31</c:f>
              <c:numCache>
                <c:formatCode>General</c:formatCode>
                <c:ptCount val="5"/>
                <c:pt idx="0">
                  <c:v>2013</c:v>
                </c:pt>
                <c:pt idx="1">
                  <c:v>2014</c:v>
                </c:pt>
                <c:pt idx="2">
                  <c:v>2015</c:v>
                </c:pt>
                <c:pt idx="3">
                  <c:v>2016</c:v>
                </c:pt>
                <c:pt idx="4">
                  <c:v>2017</c:v>
                </c:pt>
              </c:numCache>
            </c:numRef>
          </c:cat>
          <c:val>
            <c:numRef>
              <c:extLst>
                <c:ext xmlns:c15="http://schemas.microsoft.com/office/drawing/2012/chart" uri="{02D57815-91ED-43cb-92C2-25804820EDAC}">
                  <c15:fullRef>
                    <c15:sqref>Debt_Load!$B$36:$F$36</c15:sqref>
                  </c15:fullRef>
                </c:ext>
              </c:extLst>
              <c:f>Debt_Load!$B$36:$F$36</c:f>
              <c:numCache>
                <c:formatCode>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0-B2A6-489E-87AE-B408BFED73A0}"/>
            </c:ext>
          </c:extLst>
        </c:ser>
        <c:ser>
          <c:idx val="1"/>
          <c:order val="1"/>
          <c:tx>
            <c:v>FIT Guideline</c:v>
          </c:tx>
          <c:spPr>
            <a:ln w="41275">
              <a:solidFill>
                <a:srgbClr val="D7953D"/>
              </a:solidFill>
              <a:prstDash val="dash"/>
            </a:ln>
          </c:spPr>
          <c:marker>
            <c:symbol val="none"/>
          </c:marker>
          <c:dLbls>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Debt_Load!$B$31:$F$31</c15:sqref>
                  </c15:fullRef>
                </c:ext>
              </c:extLst>
              <c:f>Debt_Load!$B$31:$F$31</c:f>
              <c:numCache>
                <c:formatCode>General</c:formatCode>
                <c:ptCount val="5"/>
                <c:pt idx="0">
                  <c:v>2013</c:v>
                </c:pt>
                <c:pt idx="1">
                  <c:v>2014</c:v>
                </c:pt>
                <c:pt idx="2">
                  <c:v>2015</c:v>
                </c:pt>
                <c:pt idx="3">
                  <c:v>2016</c:v>
                </c:pt>
                <c:pt idx="4">
                  <c:v>2017</c:v>
                </c:pt>
              </c:numCache>
            </c:numRef>
          </c:cat>
          <c:val>
            <c:numRef>
              <c:extLst>
                <c:ext xmlns:c16="http://schemas.microsoft.com/office/drawing/2014/chart" uri="{F5D05F6E-A05E-4728-AFD3-386EB277150F}">
                  <c16:filteredLitCache>
                    <c:numCache>
                      <c:formatCode>General</c:formatCode>
                      <c:ptCount val="2"/>
                      <c:pt idx="5">
                        <c:v>0.12</c:v>
                      </c:pt>
                      <c:pt idx="6">
                        <c:v>0.12</c:v>
                      </c:pt>
                    </c:numCache>
                  </c16:filteredLitCache>
                </c:ext>
              </c:extLst>
              <c:f/>
              <c:numCache>
                <c:formatCode>General</c:formatCode>
                <c:ptCount val="5"/>
                <c:pt idx="0">
                  <c:v>0.12</c:v>
                </c:pt>
                <c:pt idx="1">
                  <c:v>0.12</c:v>
                </c:pt>
                <c:pt idx="2">
                  <c:v>0.12</c:v>
                </c:pt>
                <c:pt idx="3">
                  <c:v>0.12</c:v>
                </c:pt>
                <c:pt idx="4">
                  <c:v>0.12</c:v>
                </c:pt>
              </c:numCache>
            </c:numRef>
          </c:val>
          <c:smooth val="0"/>
          <c:extLst>
            <c:ext xmlns:c16="http://schemas.microsoft.com/office/drawing/2014/chart" uri="{F5D05F6E-A05E-4728-AFD3-386EB277150F}">
              <c16:categoryFilterExceptions>
                <c16:categoryFilterException>
                  <c16:uniqueId val="{00000001-B2A6-489E-87AE-B408BFED73A0}"/>
                  <c16:dLbl>
                    <c:idx val="4"/>
                    <c:spPr/>
                    <c:txPr>
                      <a:bodyPr/>
                      <a:lstStyle/>
                      <a:p>
                        <a:pPr>
                          <a:defRPr sz="1000" b="1">
                            <a:solidFill>
                              <a:srgbClr val="D7953D"/>
                            </a:solidFill>
                          </a:defRPr>
                        </a:pPr>
                        <a:endParaRPr lang="en-US"/>
                      </a:p>
                    </c:txPr>
                    <c:dLblPos val="t"/>
                    <c:showLegendKey val="0"/>
                    <c:showVal val="0"/>
                    <c:showCatName val="0"/>
                    <c:showSerName val="1"/>
                    <c:showPercent val="0"/>
                    <c:showBubbleSize val="0"/>
                    <c:extLst>
                      <c:ext xmlns:c15="http://schemas.microsoft.com/office/drawing/2012/chart" uri="{CE6537A1-D6FC-4f65-9D91-7224C49458BB}"/>
                      <c:ext uri="{C3380CC4-5D6E-409C-BE32-E72D297353CC}">
                        <c16:uniqueId val="{00000001-B2A6-489E-87AE-B408BFED73A0}"/>
                      </c:ext>
                    </c:extLst>
                  </c16:dLbl>
                </c16:categoryFilterException>
              </c16:categoryFilterExceptions>
            </c:ext>
            <c:ext xmlns:c16="http://schemas.microsoft.com/office/drawing/2014/chart" uri="{C5897E43-82E2-4C41-B96C-FBF1F857EA46}">
              <c16:datapointuniqueidmap xmlns:c16="http://schemas.microsoft.com/office/drawing/2014/chart">
                <c16:ptentry>
                  <c16:ptidx>6</c16:ptidx>
                  <c16:uniqueID val="{00000001-B2A6-489E-87AE-B408BFED73A0}"/>
                </c16:ptentry>
              </c16:datapointuniqueidmap>
            </c:ext>
            <c:ext xmlns:c16="http://schemas.microsoft.com/office/drawing/2014/chart" uri="{C3380CC4-5D6E-409C-BE32-E72D297353CC}">
              <c16:uniqueId val="{00000002-B2A6-489E-87AE-B408BFED73A0}"/>
            </c:ext>
          </c:extLst>
        </c:ser>
        <c:dLbls>
          <c:showLegendKey val="0"/>
          <c:showVal val="0"/>
          <c:showCatName val="0"/>
          <c:showSerName val="0"/>
          <c:showPercent val="0"/>
          <c:showBubbleSize val="0"/>
        </c:dLbls>
        <c:marker val="1"/>
        <c:smooth val="0"/>
        <c:axId val="83406848"/>
        <c:axId val="83408384"/>
      </c:lineChart>
      <c:catAx>
        <c:axId val="83406848"/>
        <c:scaling>
          <c:orientation val="minMax"/>
        </c:scaling>
        <c:delete val="0"/>
        <c:axPos val="b"/>
        <c:numFmt formatCode="General" sourceLinked="1"/>
        <c:majorTickMark val="none"/>
        <c:minorTickMark val="none"/>
        <c:tickLblPos val="low"/>
        <c:crossAx val="83408384"/>
        <c:crosses val="autoZero"/>
        <c:auto val="1"/>
        <c:lblAlgn val="ctr"/>
        <c:lblOffset val="100"/>
        <c:noMultiLvlLbl val="0"/>
      </c:catAx>
      <c:valAx>
        <c:axId val="83408384"/>
        <c:scaling>
          <c:orientation val="minMax"/>
          <c:min val="0"/>
        </c:scaling>
        <c:delete val="0"/>
        <c:axPos val="l"/>
        <c:numFmt formatCode="0%" sourceLinked="0"/>
        <c:majorTickMark val="none"/>
        <c:minorTickMark val="none"/>
        <c:tickLblPos val="nextTo"/>
        <c:crossAx val="83406848"/>
        <c:crosses val="autoZero"/>
        <c:crossBetween val="midCat"/>
      </c:valAx>
    </c:plotArea>
    <c:plotVisOnly val="1"/>
    <c:dispBlanksAs val="gap"/>
    <c:showDLblsOverMax val="0"/>
  </c:chart>
  <c:spPr>
    <a:ln>
      <a:solidFill>
        <a:schemeClr val="tx1"/>
      </a:solid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1"/>
    </mc:Choice>
    <mc:Fallback>
      <c:style val="11"/>
    </mc:Fallback>
  </mc:AlternateContent>
  <c:chart>
    <c:title>
      <c:tx>
        <c:rich>
          <a:bodyPr/>
          <a:lstStyle/>
          <a:p>
            <a:pPr>
              <a:defRPr sz="1200"/>
            </a:pPr>
            <a:r>
              <a:rPr lang="en-US" sz="1200"/>
              <a:t>Enterprise</a:t>
            </a:r>
            <a:r>
              <a:rPr lang="en-US" sz="1200" baseline="0"/>
              <a:t> Funds Operating Margin</a:t>
            </a:r>
            <a:endParaRPr lang="en-US" sz="1200"/>
          </a:p>
        </c:rich>
      </c:tx>
      <c:overlay val="0"/>
      <c:spPr>
        <a:solidFill>
          <a:schemeClr val="bg1"/>
        </a:solidFill>
      </c:spPr>
    </c:title>
    <c:autoTitleDeleted val="0"/>
    <c:plotArea>
      <c:layout>
        <c:manualLayout>
          <c:layoutTarget val="inner"/>
          <c:xMode val="edge"/>
          <c:yMode val="edge"/>
          <c:x val="7.9206651850674908E-2"/>
          <c:y val="0.17644462054687393"/>
          <c:w val="0.87954962491382693"/>
          <c:h val="0.55381793194259499"/>
        </c:manualLayout>
      </c:layout>
      <c:lineChart>
        <c:grouping val="standard"/>
        <c:varyColors val="0"/>
        <c:ser>
          <c:idx val="0"/>
          <c:order val="0"/>
          <c:tx>
            <c:strRef>
              <c:f>Enterprise_Self_Sufficiency!$B$36</c:f>
              <c:strCache>
                <c:ptCount val="1"/>
                <c:pt idx="0">
                  <c:v>RATIO: Ent Fund Operating Margin</c:v>
                </c:pt>
              </c:strCache>
            </c:strRef>
          </c:tx>
          <c:spPr>
            <a:ln w="38100">
              <a:solidFill>
                <a:srgbClr val="7274C8"/>
              </a:solidFill>
            </a:ln>
            <a:effectLst/>
          </c:spPr>
          <c:marker>
            <c:symbol val="diamond"/>
            <c:size val="8"/>
            <c:spPr>
              <a:solidFill>
                <a:srgbClr val="7274C8"/>
              </a:solidFill>
              <a:ln>
                <a:solidFill>
                  <a:schemeClr val="tx1">
                    <a:lumMod val="75000"/>
                    <a:lumOff val="25000"/>
                  </a:schemeClr>
                </a:solidFill>
              </a:ln>
            </c:spPr>
          </c:marker>
          <c:cat>
            <c:numRef>
              <c:extLst>
                <c:ext xmlns:c15="http://schemas.microsoft.com/office/drawing/2012/chart" uri="{02D57815-91ED-43cb-92C2-25804820EDAC}">
                  <c15:fullRef>
                    <c15:sqref>Enterprise_Self_Sufficiency!$C$31:$G$31</c15:sqref>
                  </c15:fullRef>
                </c:ext>
              </c:extLst>
              <c:f>Enterprise_Self_Sufficiency!$C$31:$G$31</c:f>
              <c:numCache>
                <c:formatCode>General</c:formatCode>
                <c:ptCount val="5"/>
                <c:pt idx="0">
                  <c:v>2013</c:v>
                </c:pt>
                <c:pt idx="1">
                  <c:v>2014</c:v>
                </c:pt>
                <c:pt idx="2">
                  <c:v>2015</c:v>
                </c:pt>
                <c:pt idx="3">
                  <c:v>2016</c:v>
                </c:pt>
                <c:pt idx="4">
                  <c:v>2017</c:v>
                </c:pt>
              </c:numCache>
            </c:numRef>
          </c:cat>
          <c:val>
            <c:numRef>
              <c:extLst>
                <c:ext xmlns:c15="http://schemas.microsoft.com/office/drawing/2012/chart" uri="{02D57815-91ED-43cb-92C2-25804820EDAC}">
                  <c15:fullRef>
                    <c15:sqref>Enterprise_Self_Sufficiency!$C$36:$G$36</c15:sqref>
                  </c15:fullRef>
                </c:ext>
              </c:extLst>
              <c:f>Enterprise_Self_Sufficiency!$C$36:$G$36</c:f>
              <c:numCache>
                <c:formatCode>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0-E8AF-431F-99FA-7501D8923DBA}"/>
            </c:ext>
          </c:extLst>
        </c:ser>
        <c:ser>
          <c:idx val="1"/>
          <c:order val="1"/>
          <c:tx>
            <c:v>FIT Guideline</c:v>
          </c:tx>
          <c:spPr>
            <a:ln w="63500">
              <a:solidFill>
                <a:srgbClr val="D7953D"/>
              </a:solidFill>
              <a:prstDash val="dash"/>
            </a:ln>
          </c:spPr>
          <c:marker>
            <c:symbol val="none"/>
          </c:marker>
          <c:dLbls>
            <c:spPr>
              <a:noFill/>
              <a:ln>
                <a:noFill/>
              </a:ln>
              <a:effectLst/>
            </c:spPr>
            <c:txPr>
              <a:bodyPr/>
              <a:lstStyle/>
              <a:p>
                <a:pPr>
                  <a:defRPr>
                    <a:solidFill>
                      <a:srgbClr val="D7953D"/>
                    </a:solidFill>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Enterprise_Self_Sufficiency!$C$31:$G$31</c15:sqref>
                  </c15:fullRef>
                </c:ext>
              </c:extLst>
              <c:f>Enterprise_Self_Sufficiency!$C$31:$G$31</c:f>
              <c:numCache>
                <c:formatCode>General</c:formatCode>
                <c:ptCount val="5"/>
                <c:pt idx="0">
                  <c:v>2013</c:v>
                </c:pt>
                <c:pt idx="1">
                  <c:v>2014</c:v>
                </c:pt>
                <c:pt idx="2">
                  <c:v>2015</c:v>
                </c:pt>
                <c:pt idx="3">
                  <c:v>2016</c:v>
                </c:pt>
                <c:pt idx="4">
                  <c:v>2017</c:v>
                </c:pt>
              </c:numCache>
            </c:numRef>
          </c:cat>
          <c:val>
            <c:numRef>
              <c:extLst>
                <c:ext xmlns:c16="http://schemas.microsoft.com/office/drawing/2014/chart" uri="{F5D05F6E-A05E-4728-AFD3-386EB277150F}">
                  <c16:filteredLitCache>
                    <c:numCache>
                      <c:formatCode>General</c:formatCode>
                      <c:ptCount val="2"/>
                      <c:pt idx="5">
                        <c:v>0</c:v>
                      </c:pt>
                      <c:pt idx="6">
                        <c:v>0</c:v>
                      </c:pt>
                    </c:numCache>
                  </c16:filteredLitCache>
                </c:ext>
              </c:extLst>
              <c:f/>
              <c:numCache>
                <c:formatCode>General</c:formatCode>
                <c:ptCount val="5"/>
                <c:pt idx="0">
                  <c:v>0</c:v>
                </c:pt>
                <c:pt idx="1">
                  <c:v>0</c:v>
                </c:pt>
                <c:pt idx="2">
                  <c:v>0</c:v>
                </c:pt>
                <c:pt idx="3">
                  <c:v>0</c:v>
                </c:pt>
                <c:pt idx="4">
                  <c:v>0</c:v>
                </c:pt>
              </c:numCache>
            </c:numRef>
          </c:val>
          <c:smooth val="0"/>
          <c:extLst>
            <c:ext xmlns:c16="http://schemas.microsoft.com/office/drawing/2014/chart" uri="{F5D05F6E-A05E-4728-AFD3-386EB277150F}">
              <c16:categoryFilterExceptions>
                <c16:categoryFilterException>
                  <c16:uniqueId val="{00000001-E8AF-431F-99FA-7501D8923DBA}"/>
                  <c16:dLbl>
                    <c:idx val="4"/>
                    <c:dLblPos val="t"/>
                    <c:showLegendKey val="0"/>
                    <c:showVal val="0"/>
                    <c:showCatName val="0"/>
                    <c:showSerName val="1"/>
                    <c:showPercent val="0"/>
                    <c:showBubbleSize val="0"/>
                    <c:extLst>
                      <c:ext xmlns:c15="http://schemas.microsoft.com/office/drawing/2012/chart" uri="{CE6537A1-D6FC-4f65-9D91-7224C49458BB}"/>
                      <c:ext uri="{C3380CC4-5D6E-409C-BE32-E72D297353CC}">
                        <c16:uniqueId val="{00000001-E8AF-431F-99FA-7501D8923DBA}"/>
                      </c:ext>
                    </c:extLst>
                  </c16:dLbl>
                </c16:categoryFilterException>
              </c16:categoryFilterExceptions>
            </c:ext>
            <c:ext xmlns:c16="http://schemas.microsoft.com/office/drawing/2014/chart" uri="{C5897E43-82E2-4C41-B96C-FBF1F857EA46}">
              <c16:datapointuniqueidmap xmlns:c16="http://schemas.microsoft.com/office/drawing/2014/chart">
                <c16:ptentry>
                  <c16:ptidx>6</c16:ptidx>
                  <c16:uniqueID val="{00000001-E8AF-431F-99FA-7501D8923DBA}"/>
                </c16:ptentry>
              </c16:datapointuniqueidmap>
            </c:ext>
            <c:ext xmlns:c16="http://schemas.microsoft.com/office/drawing/2014/chart" uri="{C3380CC4-5D6E-409C-BE32-E72D297353CC}">
              <c16:uniqueId val="{00000002-E8AF-431F-99FA-7501D8923DBA}"/>
            </c:ext>
          </c:extLst>
        </c:ser>
        <c:dLbls>
          <c:showLegendKey val="0"/>
          <c:showVal val="0"/>
          <c:showCatName val="0"/>
          <c:showSerName val="0"/>
          <c:showPercent val="0"/>
          <c:showBubbleSize val="0"/>
        </c:dLbls>
        <c:marker val="1"/>
        <c:smooth val="0"/>
        <c:axId val="81581952"/>
        <c:axId val="81583488"/>
      </c:lineChart>
      <c:catAx>
        <c:axId val="81581952"/>
        <c:scaling>
          <c:orientation val="minMax"/>
        </c:scaling>
        <c:delete val="0"/>
        <c:axPos val="b"/>
        <c:numFmt formatCode="General" sourceLinked="1"/>
        <c:majorTickMark val="none"/>
        <c:minorTickMark val="none"/>
        <c:tickLblPos val="low"/>
        <c:crossAx val="81583488"/>
        <c:crosses val="autoZero"/>
        <c:auto val="1"/>
        <c:lblAlgn val="ctr"/>
        <c:lblOffset val="100"/>
        <c:noMultiLvlLbl val="0"/>
      </c:catAx>
      <c:valAx>
        <c:axId val="81583488"/>
        <c:scaling>
          <c:orientation val="minMax"/>
        </c:scaling>
        <c:delete val="0"/>
        <c:axPos val="l"/>
        <c:numFmt formatCode="0%" sourceLinked="0"/>
        <c:majorTickMark val="none"/>
        <c:minorTickMark val="none"/>
        <c:tickLblPos val="nextTo"/>
        <c:crossAx val="81581952"/>
        <c:crosses val="autoZero"/>
        <c:crossBetween val="between"/>
      </c:valAx>
      <c:spPr>
        <a:noFill/>
      </c:spPr>
    </c:plotArea>
    <c:plotVisOnly val="1"/>
    <c:dispBlanksAs val="gap"/>
    <c:showDLblsOverMax val="0"/>
  </c:chart>
  <c:spPr>
    <a:noFill/>
    <a:ln>
      <a:solidFill>
        <a:schemeClr val="tx1"/>
      </a:solidFill>
    </a:ln>
  </c:spPr>
  <c:txPr>
    <a:bodyPr/>
    <a:lstStyle/>
    <a:p>
      <a:pPr>
        <a:defRPr b="1"/>
      </a:pPr>
      <a:endParaRPr lang="en-US"/>
    </a:p>
  </c:tx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emf"/><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emf"/><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emf"/><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emf"/><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123824</xdr:colOff>
      <xdr:row>0</xdr:row>
      <xdr:rowOff>0</xdr:rowOff>
    </xdr:from>
    <xdr:to>
      <xdr:col>6</xdr:col>
      <xdr:colOff>990599</xdr:colOff>
      <xdr:row>1</xdr:row>
      <xdr:rowOff>28575</xdr:rowOff>
    </xdr:to>
    <xdr:pic>
      <xdr:nvPicPr>
        <xdr:cNvPr id="4" name="Picture 3"/>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123824" y="0"/>
          <a:ext cx="9420225" cy="12001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xdr:colOff>
      <xdr:row>7</xdr:row>
      <xdr:rowOff>145676</xdr:rowOff>
    </xdr:from>
    <xdr:to>
      <xdr:col>2</xdr:col>
      <xdr:colOff>347382</xdr:colOff>
      <xdr:row>23</xdr:row>
      <xdr:rowOff>112059</xdr:rowOff>
    </xdr:to>
    <xdr:sp macro="" textlink="">
      <xdr:nvSpPr>
        <xdr:cNvPr id="4" name="TextBox 3"/>
        <xdr:cNvSpPr txBox="1"/>
      </xdr:nvSpPr>
      <xdr:spPr>
        <a:xfrm>
          <a:off x="239806" y="1781735"/>
          <a:ext cx="4578723" cy="3014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just"/>
          <a:r>
            <a:rPr lang="en-US" sz="1100">
              <a:solidFill>
                <a:sysClr val="windowText" lastClr="000000"/>
              </a:solidFill>
            </a:rPr>
            <a:t>The ending general fund cash and investments balance is the government's "savings account" that can be drawn on in times of need or shortfall. This </a:t>
          </a:r>
          <a:r>
            <a:rPr lang="en-US" sz="1100">
              <a:solidFill>
                <a:schemeClr val="dk1"/>
              </a:solidFill>
              <a:effectLst/>
              <a:latin typeface="+mn-lt"/>
              <a:ea typeface="+mn-ea"/>
              <a:cs typeface="+mn-cs"/>
            </a:rPr>
            <a:t>ratio</a:t>
          </a:r>
          <a:r>
            <a:rPr lang="en-US" sz="1100">
              <a:solidFill>
                <a:sysClr val="windowText" lastClr="000000"/>
              </a:solidFill>
            </a:rPr>
            <a:t> shows the number of days that the general fund could operate solely on its ending cash and investments balance.  </a:t>
          </a:r>
        </a:p>
        <a:p>
          <a:pPr algn="just"/>
          <a:endParaRPr lang="en-US" sz="1100">
            <a:solidFill>
              <a:sysClr val="windowText" lastClr="000000"/>
            </a:solidFill>
          </a:endParaRPr>
        </a:p>
        <a:p>
          <a:pPr algn="just"/>
          <a:r>
            <a:rPr lang="en-US" sz="1100">
              <a:solidFill>
                <a:sysClr val="windowText" lastClr="000000"/>
              </a:solidFill>
            </a:rPr>
            <a:t>The higher this figure, the better able the government is to cope with future needs or shortfalls; 60 days is generally considered adequate.  An indicator below</a:t>
          </a:r>
          <a:r>
            <a:rPr lang="en-US" sz="1100" baseline="0">
              <a:solidFill>
                <a:sysClr val="windowText" lastClr="000000"/>
              </a:solidFill>
            </a:rPr>
            <a:t> 60 should prompt more questions and analysis to determine whether the government is in financial distress.</a:t>
          </a:r>
          <a:endParaRPr lang="en-US" sz="1100">
            <a:solidFill>
              <a:sysClr val="windowText" lastClr="000000"/>
            </a:solidFill>
          </a:endParaRPr>
        </a:p>
        <a:p>
          <a:pPr algn="just"/>
          <a:endParaRPr lang="en-US" sz="1100">
            <a:solidFill>
              <a:sysClr val="windowText" lastClr="000000"/>
            </a:solidFill>
          </a:endParaRPr>
        </a:p>
        <a:p>
          <a:pPr algn="just"/>
          <a:r>
            <a:rPr lang="en-US" sz="1100">
              <a:solidFill>
                <a:sysClr val="windowText" lastClr="000000"/>
              </a:solidFill>
            </a:rPr>
            <a:t>An important factor to consider along with the cash balance sufficiency is the composition of ending cash.  That is, what portion of fund balance is reserved for certain purposes compared to the unreserved portion that would generally be available as needed. </a:t>
          </a:r>
        </a:p>
        <a:p>
          <a:pPr algn="just"/>
          <a:endParaRPr lang="en-US" sz="1100">
            <a:solidFill>
              <a:sysClr val="windowText" lastClr="000000"/>
            </a:solidFill>
          </a:endParaRPr>
        </a:p>
      </xdr:txBody>
    </xdr:sp>
    <xdr:clientData/>
  </xdr:twoCellAnchor>
  <xdr:twoCellAnchor>
    <xdr:from>
      <xdr:col>2</xdr:col>
      <xdr:colOff>501464</xdr:colOff>
      <xdr:row>6</xdr:row>
      <xdr:rowOff>109318</xdr:rowOff>
    </xdr:from>
    <xdr:to>
      <xdr:col>4</xdr:col>
      <xdr:colOff>739589</xdr:colOff>
      <xdr:row>23</xdr:row>
      <xdr:rowOff>112059</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793937</xdr:colOff>
      <xdr:row>5</xdr:row>
      <xdr:rowOff>212912</xdr:rowOff>
    </xdr:from>
    <xdr:to>
      <xdr:col>8</xdr:col>
      <xdr:colOff>694764</xdr:colOff>
      <xdr:row>24</xdr:row>
      <xdr:rowOff>102311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xdr:col>
      <xdr:colOff>95250</xdr:colOff>
      <xdr:row>0</xdr:row>
      <xdr:rowOff>38101</xdr:rowOff>
    </xdr:from>
    <xdr:to>
      <xdr:col>4</xdr:col>
      <xdr:colOff>952500</xdr:colOff>
      <xdr:row>0</xdr:row>
      <xdr:rowOff>329335</xdr:rowOff>
    </xdr:to>
    <xdr:pic>
      <xdr:nvPicPr>
        <xdr:cNvPr id="8" name="Picture 7"/>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67200" y="38101"/>
          <a:ext cx="2819400" cy="291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64988</xdr:colOff>
      <xdr:row>24</xdr:row>
      <xdr:rowOff>100854</xdr:rowOff>
    </xdr:from>
    <xdr:to>
      <xdr:col>3</xdr:col>
      <xdr:colOff>1044877</xdr:colOff>
      <xdr:row>29</xdr:row>
      <xdr:rowOff>44824</xdr:rowOff>
    </xdr:to>
    <xdr:pic>
      <xdr:nvPicPr>
        <xdr:cNvPr id="7" name="Picture 6"/>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66694" y="4975413"/>
          <a:ext cx="6302683" cy="89647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xdr:from>
      <xdr:col>7</xdr:col>
      <xdr:colOff>224116</xdr:colOff>
      <xdr:row>33</xdr:row>
      <xdr:rowOff>67235</xdr:rowOff>
    </xdr:from>
    <xdr:to>
      <xdr:col>8</xdr:col>
      <xdr:colOff>818028</xdr:colOff>
      <xdr:row>38</xdr:row>
      <xdr:rowOff>100854</xdr:rowOff>
    </xdr:to>
    <xdr:sp macro="" textlink="">
      <xdr:nvSpPr>
        <xdr:cNvPr id="6" name="TextBox 5"/>
        <xdr:cNvSpPr txBox="1"/>
      </xdr:nvSpPr>
      <xdr:spPr>
        <a:xfrm>
          <a:off x="9962028" y="6734735"/>
          <a:ext cx="1647265" cy="95250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 yellow highlighted cells pulls from information the auditor manually enters on the data tab.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466726</xdr:colOff>
      <xdr:row>5</xdr:row>
      <xdr:rowOff>200026</xdr:rowOff>
    </xdr:from>
    <xdr:to>
      <xdr:col>8</xdr:col>
      <xdr:colOff>952500</xdr:colOff>
      <xdr:row>22</xdr:row>
      <xdr:rowOff>152401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xdr:colOff>
      <xdr:row>6</xdr:row>
      <xdr:rowOff>28575</xdr:rowOff>
    </xdr:from>
    <xdr:to>
      <xdr:col>3</xdr:col>
      <xdr:colOff>381000</xdr:colOff>
      <xdr:row>23</xdr:row>
      <xdr:rowOff>0</xdr:rowOff>
    </xdr:to>
    <xdr:sp macro="" textlink="">
      <xdr:nvSpPr>
        <xdr:cNvPr id="4" name="TextBox 3"/>
        <xdr:cNvSpPr txBox="1"/>
      </xdr:nvSpPr>
      <xdr:spPr>
        <a:xfrm>
          <a:off x="180976" y="1466850"/>
          <a:ext cx="5343524" cy="3324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just"/>
          <a:r>
            <a:rPr lang="en-US" sz="1200">
              <a:solidFill>
                <a:schemeClr val="dk1"/>
              </a:solidFill>
              <a:latin typeface="+mn-lt"/>
              <a:ea typeface="+mn-ea"/>
              <a:cs typeface="+mn-cs"/>
            </a:rPr>
            <a:t>This ratio shows the margin between</a:t>
          </a:r>
          <a:r>
            <a:rPr lang="en-US" sz="1200" baseline="0">
              <a:solidFill>
                <a:schemeClr val="dk1"/>
              </a:solidFill>
              <a:latin typeface="+mn-lt"/>
              <a:ea typeface="+mn-ea"/>
              <a:cs typeface="+mn-cs"/>
            </a:rPr>
            <a:t> money received </a:t>
          </a:r>
          <a:r>
            <a:rPr lang="en-US" sz="1200">
              <a:solidFill>
                <a:schemeClr val="dk1"/>
              </a:solidFill>
              <a:latin typeface="+mn-lt"/>
              <a:ea typeface="+mn-ea"/>
              <a:cs typeface="+mn-cs"/>
            </a:rPr>
            <a:t>(revenue from taxes, fees,</a:t>
          </a:r>
          <a:r>
            <a:rPr lang="en-US" sz="1200" baseline="0">
              <a:solidFill>
                <a:schemeClr val="dk1"/>
              </a:solidFill>
              <a:latin typeface="+mn-lt"/>
              <a:ea typeface="+mn-ea"/>
              <a:cs typeface="+mn-cs"/>
            </a:rPr>
            <a:t> etc)</a:t>
          </a:r>
          <a:r>
            <a:rPr lang="en-US" sz="1200">
              <a:solidFill>
                <a:schemeClr val="dk1"/>
              </a:solidFill>
              <a:latin typeface="+mn-lt"/>
              <a:ea typeface="+mn-ea"/>
              <a:cs typeface="+mn-cs"/>
            </a:rPr>
            <a:t> money spent (</a:t>
          </a:r>
          <a:r>
            <a:rPr lang="en-US" sz="1200" baseline="0">
              <a:solidFill>
                <a:schemeClr val="dk1"/>
              </a:solidFill>
              <a:latin typeface="+mn-lt"/>
              <a:ea typeface="+mn-ea"/>
              <a:cs typeface="+mn-cs"/>
            </a:rPr>
            <a:t>to provide services and make debt payments</a:t>
          </a:r>
          <a:r>
            <a:rPr lang="en-US" sz="1200">
              <a:solidFill>
                <a:schemeClr val="dk1"/>
              </a:solidFill>
              <a:latin typeface="+mn-lt"/>
              <a:ea typeface="+mn-ea"/>
              <a:cs typeface="+mn-cs"/>
            </a:rPr>
            <a:t> for total governmental funds.  Figures exclude payments for capital improvements.</a:t>
          </a:r>
        </a:p>
        <a:p>
          <a:pPr algn="just"/>
          <a:endParaRPr lang="en-US" sz="1100">
            <a:solidFill>
              <a:schemeClr val="dk1"/>
            </a:solidFill>
            <a:latin typeface="+mn-lt"/>
            <a:ea typeface="+mn-ea"/>
            <a:cs typeface="+mn-cs"/>
          </a:endParaRPr>
        </a:p>
        <a:p>
          <a:pPr algn="just"/>
          <a:r>
            <a:rPr lang="en-US" sz="1200">
              <a:solidFill>
                <a:schemeClr val="dk1"/>
              </a:solidFill>
              <a:latin typeface="+mn-lt"/>
              <a:ea typeface="+mn-ea"/>
              <a:cs typeface="+mn-cs"/>
            </a:rPr>
            <a:t>Positive margins suggest that receipts were sufficient to cover operational spending, leaving additional funds to contribute toward capital outlays, transfers, increases in fund balances or other uses.  Negative margins imply that the government may not be living within its means.</a:t>
          </a:r>
          <a:r>
            <a:rPr lang="en-US" sz="1200" baseline="0">
              <a:solidFill>
                <a:schemeClr val="dk1"/>
              </a:solidFill>
              <a:latin typeface="+mn-lt"/>
              <a:ea typeface="+mn-ea"/>
              <a:cs typeface="+mn-cs"/>
            </a:rPr>
            <a:t> I</a:t>
          </a:r>
          <a:r>
            <a:rPr lang="en-US" sz="1200">
              <a:solidFill>
                <a:schemeClr val="dk1"/>
              </a:solidFill>
              <a:latin typeface="+mn-lt"/>
              <a:ea typeface="+mn-ea"/>
              <a:cs typeface="+mn-cs"/>
            </a:rPr>
            <a:t>n the future, it will need to increase revenue or decrease spending.  </a:t>
          </a:r>
        </a:p>
        <a:p>
          <a:pPr algn="just"/>
          <a:endParaRPr lang="en-US" sz="1200">
            <a:solidFill>
              <a:schemeClr val="dk1"/>
            </a:solidFill>
            <a:latin typeface="+mn-lt"/>
            <a:ea typeface="+mn-ea"/>
            <a:cs typeface="+mn-cs"/>
          </a:endParaRPr>
        </a:p>
        <a:p>
          <a:pPr algn="just"/>
          <a:r>
            <a:rPr lang="en-US" sz="1200">
              <a:solidFill>
                <a:schemeClr val="dk1"/>
              </a:solidFill>
              <a:latin typeface="+mn-lt"/>
              <a:ea typeface="+mn-ea"/>
              <a:cs typeface="+mn-cs"/>
            </a:rPr>
            <a:t>While</a:t>
          </a:r>
          <a:r>
            <a:rPr lang="en-US" sz="1200" baseline="0">
              <a:solidFill>
                <a:schemeClr val="dk1"/>
              </a:solidFill>
              <a:latin typeface="+mn-lt"/>
              <a:ea typeface="+mn-ea"/>
              <a:cs typeface="+mn-cs"/>
            </a:rPr>
            <a:t> the benchmark is set at zero, ideally the indicator results should be positive so that the government has funds for capital improvements or to set aside reserves.</a:t>
          </a:r>
          <a:endParaRPr lang="en-US" sz="1200">
            <a:solidFill>
              <a:schemeClr val="dk1"/>
            </a:solidFill>
            <a:latin typeface="+mn-lt"/>
            <a:ea typeface="+mn-ea"/>
            <a:cs typeface="+mn-cs"/>
          </a:endParaRPr>
        </a:p>
        <a:p>
          <a:pPr algn="just"/>
          <a:endParaRPr lang="en-US" sz="1100">
            <a:solidFill>
              <a:schemeClr val="dk1"/>
            </a:solidFill>
            <a:latin typeface="+mn-lt"/>
            <a:ea typeface="+mn-ea"/>
            <a:cs typeface="+mn-cs"/>
          </a:endParaRPr>
        </a:p>
        <a:p>
          <a:pPr algn="just"/>
          <a:r>
            <a:rPr lang="en-US" sz="1200">
              <a:solidFill>
                <a:schemeClr val="dk1"/>
              </a:solidFill>
              <a:latin typeface="+mn-lt"/>
              <a:ea typeface="+mn-ea"/>
              <a:cs typeface="+mn-cs"/>
            </a:rPr>
            <a:t>These results should be evaluated with the Change in Cash Position </a:t>
          </a:r>
          <a:r>
            <a:rPr lang="en-US" sz="1200">
              <a:solidFill>
                <a:schemeClr val="dk1"/>
              </a:solidFill>
              <a:effectLst/>
              <a:latin typeface="+mn-lt"/>
              <a:ea typeface="+mn-ea"/>
              <a:cs typeface="+mn-cs"/>
            </a:rPr>
            <a:t>ratio</a:t>
          </a:r>
          <a:r>
            <a:rPr lang="en-US" sz="1200">
              <a:solidFill>
                <a:schemeClr val="dk1"/>
              </a:solidFill>
              <a:latin typeface="+mn-lt"/>
              <a:ea typeface="+mn-ea"/>
              <a:cs typeface="+mn-cs"/>
            </a:rPr>
            <a:t>, which does include the effects of capital outlay and other financing sources and uses.</a:t>
          </a:r>
        </a:p>
      </xdr:txBody>
    </xdr:sp>
    <xdr:clientData/>
  </xdr:twoCellAnchor>
  <xdr:twoCellAnchor editAs="oneCell">
    <xdr:from>
      <xdr:col>2</xdr:col>
      <xdr:colOff>0</xdr:colOff>
      <xdr:row>0</xdr:row>
      <xdr:rowOff>19050</xdr:rowOff>
    </xdr:from>
    <xdr:to>
      <xdr:col>4</xdr:col>
      <xdr:colOff>857250</xdr:colOff>
      <xdr:row>0</xdr:row>
      <xdr:rowOff>310284</xdr:rowOff>
    </xdr:to>
    <xdr:pic>
      <xdr:nvPicPr>
        <xdr:cNvPr id="8" name="Picture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62425" y="19050"/>
          <a:ext cx="2819400" cy="291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22412</xdr:colOff>
      <xdr:row>23</xdr:row>
      <xdr:rowOff>44825</xdr:rowOff>
    </xdr:from>
    <xdr:to>
      <xdr:col>5</xdr:col>
      <xdr:colOff>815541</xdr:colOff>
      <xdr:row>25</xdr:row>
      <xdr:rowOff>67235</xdr:rowOff>
    </xdr:to>
    <xdr:pic>
      <xdr:nvPicPr>
        <xdr:cNvPr id="6" name="Picture 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2" y="5076266"/>
          <a:ext cx="7908864" cy="62752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171449</xdr:colOff>
      <xdr:row>8</xdr:row>
      <xdr:rowOff>168089</xdr:rowOff>
    </xdr:from>
    <xdr:to>
      <xdr:col>1</xdr:col>
      <xdr:colOff>3877234</xdr:colOff>
      <xdr:row>24</xdr:row>
      <xdr:rowOff>142875</xdr:rowOff>
    </xdr:to>
    <xdr:sp macro="" textlink="">
      <xdr:nvSpPr>
        <xdr:cNvPr id="5" name="TextBox 4"/>
        <xdr:cNvSpPr txBox="1"/>
      </xdr:nvSpPr>
      <xdr:spPr>
        <a:xfrm>
          <a:off x="171449" y="2028265"/>
          <a:ext cx="3885079" cy="31572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just"/>
          <a:r>
            <a:rPr lang="en-US" sz="1200">
              <a:solidFill>
                <a:sysClr val="windowText" lastClr="000000"/>
              </a:solidFill>
            </a:rPr>
            <a:t>This </a:t>
          </a:r>
          <a:r>
            <a:rPr lang="en-US" sz="1200">
              <a:solidFill>
                <a:schemeClr val="dk1"/>
              </a:solidFill>
              <a:effectLst/>
              <a:latin typeface="+mn-lt"/>
              <a:ea typeface="+mn-ea"/>
              <a:cs typeface="+mn-cs"/>
            </a:rPr>
            <a:t>ratio</a:t>
          </a:r>
          <a:r>
            <a:rPr lang="en-US" sz="1200">
              <a:solidFill>
                <a:sysClr val="windowText" lastClr="000000"/>
              </a:solidFill>
            </a:rPr>
            <a:t> shows the percent change in ending cash and investments compared to earlier years for all governmental funds combined.  That is, it will show the extent to which cash increased or was used up during</a:t>
          </a:r>
          <a:r>
            <a:rPr lang="en-US" sz="1200" baseline="0">
              <a:solidFill>
                <a:sysClr val="windowText" lastClr="000000"/>
              </a:solidFill>
            </a:rPr>
            <a:t> the year.</a:t>
          </a:r>
          <a:endParaRPr lang="en-US" sz="1200">
            <a:solidFill>
              <a:sysClr val="windowText" lastClr="000000"/>
            </a:solidFill>
          </a:endParaRPr>
        </a:p>
        <a:p>
          <a:pPr algn="just"/>
          <a:endParaRPr lang="en-US" sz="1200">
            <a:solidFill>
              <a:sysClr val="windowText" lastClr="000000"/>
            </a:solidFill>
          </a:endParaRPr>
        </a:p>
        <a:p>
          <a:pPr algn="just"/>
          <a:r>
            <a:rPr lang="en-US" sz="1200">
              <a:solidFill>
                <a:sysClr val="windowText" lastClr="000000"/>
              </a:solidFill>
            </a:rPr>
            <a:t> Unlike the Operating Margin, this figure includes all changes to cash position.  A negative</a:t>
          </a:r>
          <a:r>
            <a:rPr lang="en-US" sz="1200" baseline="0">
              <a:solidFill>
                <a:sysClr val="windowText" lastClr="000000"/>
              </a:solidFill>
            </a:rPr>
            <a:t> indicator should prompt questions about why cash is being used.  It can be for a multi year capital project, but it can also be a sign the government is not living within its means or is in financial distress.</a:t>
          </a:r>
          <a:endParaRPr lang="en-US" sz="1200">
            <a:solidFill>
              <a:sysClr val="windowText" lastClr="000000"/>
            </a:solidFill>
          </a:endParaRPr>
        </a:p>
        <a:p>
          <a:pPr algn="just"/>
          <a:endParaRPr lang="en-US" sz="1200">
            <a:solidFill>
              <a:sysClr val="windowText" lastClr="000000"/>
            </a:solidFill>
          </a:endParaRPr>
        </a:p>
      </xdr:txBody>
    </xdr:sp>
    <xdr:clientData/>
  </xdr:twoCellAnchor>
  <xdr:twoCellAnchor>
    <xdr:from>
      <xdr:col>2</xdr:col>
      <xdr:colOff>347384</xdr:colOff>
      <xdr:row>8</xdr:row>
      <xdr:rowOff>33618</xdr:rowOff>
    </xdr:from>
    <xdr:to>
      <xdr:col>7</xdr:col>
      <xdr:colOff>638735</xdr:colOff>
      <xdr:row>23</xdr:row>
      <xdr:rowOff>57150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0</xdr:colOff>
      <xdr:row>0</xdr:row>
      <xdr:rowOff>38100</xdr:rowOff>
    </xdr:from>
    <xdr:to>
      <xdr:col>4</xdr:col>
      <xdr:colOff>857250</xdr:colOff>
      <xdr:row>0</xdr:row>
      <xdr:rowOff>329334</xdr:rowOff>
    </xdr:to>
    <xdr:pic>
      <xdr:nvPicPr>
        <xdr:cNvPr id="8" name="Picture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62425" y="38100"/>
          <a:ext cx="2819400" cy="291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24</xdr:row>
      <xdr:rowOff>47624</xdr:rowOff>
    </xdr:from>
    <xdr:to>
      <xdr:col>5</xdr:col>
      <xdr:colOff>415481</xdr:colOff>
      <xdr:row>27</xdr:row>
      <xdr:rowOff>22411</xdr:rowOff>
    </xdr:to>
    <xdr:pic>
      <xdr:nvPicPr>
        <xdr:cNvPr id="7" name="Picture 6"/>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9294" y="4955800"/>
          <a:ext cx="7351922" cy="546287"/>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xdr:from>
      <xdr:col>7</xdr:col>
      <xdr:colOff>230840</xdr:colOff>
      <xdr:row>29</xdr:row>
      <xdr:rowOff>42577</xdr:rowOff>
    </xdr:from>
    <xdr:to>
      <xdr:col>8</xdr:col>
      <xdr:colOff>891988</xdr:colOff>
      <xdr:row>34</xdr:row>
      <xdr:rowOff>53787</xdr:rowOff>
    </xdr:to>
    <xdr:sp macro="" textlink="">
      <xdr:nvSpPr>
        <xdr:cNvPr id="9" name="TextBox 8"/>
        <xdr:cNvSpPr txBox="1"/>
      </xdr:nvSpPr>
      <xdr:spPr>
        <a:xfrm>
          <a:off x="9298640" y="6500527"/>
          <a:ext cx="1642223" cy="96371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 yellow highlighted cells pulls from information the auditor manually enters on the data tab. </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0.75842</cdr:x>
      <cdr:y>0.1051</cdr:y>
    </cdr:from>
    <cdr:to>
      <cdr:x>0.971</cdr:x>
      <cdr:y>0.25796</cdr:y>
    </cdr:to>
    <cdr:sp macro="" textlink="">
      <cdr:nvSpPr>
        <cdr:cNvPr id="7" name="TextBox 6"/>
        <cdr:cNvSpPr txBox="1"/>
      </cdr:nvSpPr>
      <cdr:spPr>
        <a:xfrm xmlns:a="http://schemas.openxmlformats.org/drawingml/2006/main">
          <a:off x="6286502" y="314324"/>
          <a:ext cx="1762124" cy="4572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50" b="1">
              <a:solidFill>
                <a:srgbClr val="D7953D"/>
              </a:solidFill>
            </a:rPr>
            <a:t>FIT Guideline: positive</a:t>
          </a:r>
          <a:r>
            <a:rPr lang="en-US" sz="1050" b="1" baseline="0">
              <a:solidFill>
                <a:srgbClr val="D7953D"/>
              </a:solidFill>
            </a:rPr>
            <a:t> change from previous year</a:t>
          </a:r>
          <a:r>
            <a:rPr lang="en-US" sz="1050" b="1">
              <a:solidFill>
                <a:srgbClr val="D7953D"/>
              </a:solidFill>
            </a:rPr>
            <a:t> </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44873</xdr:colOff>
      <xdr:row>8</xdr:row>
      <xdr:rowOff>56030</xdr:rowOff>
    </xdr:from>
    <xdr:to>
      <xdr:col>3</xdr:col>
      <xdr:colOff>1</xdr:colOff>
      <xdr:row>24</xdr:row>
      <xdr:rowOff>100853</xdr:rowOff>
    </xdr:to>
    <xdr:sp macro="" textlink="">
      <xdr:nvSpPr>
        <xdr:cNvPr id="3" name="TextBox 2"/>
        <xdr:cNvSpPr txBox="1"/>
      </xdr:nvSpPr>
      <xdr:spPr>
        <a:xfrm>
          <a:off x="224167" y="1916206"/>
          <a:ext cx="5905452" cy="30928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rPr>
            <a:t>This ratio shows the percent of the total governmental fund revenues that are used to pay the principal and interest on loans and other debt.</a:t>
          </a:r>
        </a:p>
        <a:p>
          <a:pPr marL="0" marR="0" indent="0" algn="just" defTabSz="914400" eaLnBrk="1" fontAlgn="auto" latinLnBrk="0" hangingPunct="1">
            <a:lnSpc>
              <a:spcPct val="100000"/>
            </a:lnSpc>
            <a:spcBef>
              <a:spcPts val="0"/>
            </a:spcBef>
            <a:spcAft>
              <a:spcPts val="0"/>
            </a:spcAft>
            <a:buClrTx/>
            <a:buSzTx/>
            <a:buFontTx/>
            <a:buNone/>
            <a:tabLst/>
            <a:defRPr/>
          </a:pPr>
          <a:endParaRPr lang="en-US" sz="1200">
            <a:solidFill>
              <a:sysClr val="windowText" lastClr="000000"/>
            </a:solidFill>
          </a:endParaRPr>
        </a:p>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rPr>
            <a:t>Debt service represents "money already spent."  Therefore, the higher this ratio, the less flexibility a government has for future spending needs or opportunities. Four factors should be considered as you review this chart:</a:t>
          </a:r>
        </a:p>
        <a:p>
          <a:pPr marL="0" marR="0" indent="0" algn="just" defTabSz="914400" eaLnBrk="1" fontAlgn="auto" latinLnBrk="0" hangingPunct="1">
            <a:lnSpc>
              <a:spcPct val="100000"/>
            </a:lnSpc>
            <a:spcBef>
              <a:spcPts val="0"/>
            </a:spcBef>
            <a:spcAft>
              <a:spcPts val="0"/>
            </a:spcAft>
            <a:buClrTx/>
            <a:buSzTx/>
            <a:buFontTx/>
            <a:buNone/>
            <a:tabLst/>
            <a:defRPr/>
          </a:pPr>
          <a:endParaRPr lang="en-US" sz="1200">
            <a:solidFill>
              <a:sysClr val="windowText" lastClr="000000"/>
            </a:solidFill>
          </a:endParaRPr>
        </a:p>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rPr>
            <a:t>-1. The length of debt maturities.  For example, a high debt load may not be a serious limitation if debt will soon be paid off.  However, a high load that will not mature for 15 or 20 years may significantly limit the government's future flexibility.</a:t>
          </a:r>
        </a:p>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rPr>
            <a:t>-2. The nature of the debt, and whether it is for operating purposes or capital purposes. </a:t>
          </a:r>
          <a:r>
            <a:rPr lang="en-US" sz="1200" b="0">
              <a:solidFill>
                <a:sysClr val="windowText" lastClr="000000"/>
              </a:solidFill>
            </a:rPr>
            <a:t>(Note:</a:t>
          </a:r>
          <a:r>
            <a:rPr lang="en-US" sz="1200" b="0" baseline="0">
              <a:solidFill>
                <a:sysClr val="windowText" lastClr="000000"/>
              </a:solidFill>
            </a:rPr>
            <a:t> some government types may be prohibited from using debt for operating purposes.)</a:t>
          </a:r>
          <a:endParaRPr lang="en-US" sz="1200" b="0">
            <a:solidFill>
              <a:sysClr val="windowText" lastClr="000000"/>
            </a:solidFill>
          </a:endParaRPr>
        </a:p>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rPr>
            <a:t>-3. Whether outstanding debt has any significant balloon payments or back-loaded principal payments.  If so, debt service may be much higher in future years.</a:t>
          </a:r>
        </a:p>
      </xdr:txBody>
    </xdr:sp>
    <xdr:clientData/>
  </xdr:twoCellAnchor>
  <xdr:twoCellAnchor>
    <xdr:from>
      <xdr:col>3</xdr:col>
      <xdr:colOff>228599</xdr:colOff>
      <xdr:row>6</xdr:row>
      <xdr:rowOff>123265</xdr:rowOff>
    </xdr:from>
    <xdr:to>
      <xdr:col>7</xdr:col>
      <xdr:colOff>923924</xdr:colOff>
      <xdr:row>24</xdr:row>
      <xdr:rowOff>89648</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0</xdr:colOff>
      <xdr:row>0</xdr:row>
      <xdr:rowOff>38100</xdr:rowOff>
    </xdr:from>
    <xdr:to>
      <xdr:col>3</xdr:col>
      <xdr:colOff>857250</xdr:colOff>
      <xdr:row>0</xdr:row>
      <xdr:rowOff>329334</xdr:rowOff>
    </xdr:to>
    <xdr:pic>
      <xdr:nvPicPr>
        <xdr:cNvPr id="6"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62425" y="38100"/>
          <a:ext cx="2819400" cy="291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67386</xdr:colOff>
      <xdr:row>26</xdr:row>
      <xdr:rowOff>67238</xdr:rowOff>
    </xdr:from>
    <xdr:to>
      <xdr:col>3</xdr:col>
      <xdr:colOff>280148</xdr:colOff>
      <xdr:row>29</xdr:row>
      <xdr:rowOff>235514</xdr:rowOff>
    </xdr:to>
    <xdr:pic>
      <xdr:nvPicPr>
        <xdr:cNvPr id="7" name="Picture 6"/>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9524" r="6984"/>
        <a:stretch/>
      </xdr:blipFill>
      <xdr:spPr bwMode="auto">
        <a:xfrm>
          <a:off x="246680" y="5356414"/>
          <a:ext cx="6163086" cy="73977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22007</xdr:colOff>
      <xdr:row>6</xdr:row>
      <xdr:rowOff>32656</xdr:rowOff>
    </xdr:from>
    <xdr:to>
      <xdr:col>3</xdr:col>
      <xdr:colOff>295275</xdr:colOff>
      <xdr:row>26</xdr:row>
      <xdr:rowOff>38100</xdr:rowOff>
    </xdr:to>
    <xdr:sp macro="" textlink="">
      <xdr:nvSpPr>
        <xdr:cNvPr id="4" name="TextBox 3"/>
        <xdr:cNvSpPr txBox="1"/>
      </xdr:nvSpPr>
      <xdr:spPr>
        <a:xfrm>
          <a:off x="202982" y="1470931"/>
          <a:ext cx="5235793" cy="37297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algn="just" defTabSz="914400" eaLnBrk="1" fontAlgn="auto" latinLnBrk="0" hangingPunct="1">
            <a:lnSpc>
              <a:spcPct val="100000"/>
            </a:lnSpc>
            <a:spcBef>
              <a:spcPts val="0"/>
            </a:spcBef>
            <a:spcAft>
              <a:spcPts val="0"/>
            </a:spcAft>
            <a:buClrTx/>
            <a:buSzTx/>
            <a:buFontTx/>
            <a:buNone/>
            <a:tabLst/>
            <a:defRPr/>
          </a:pPr>
          <a:r>
            <a:rPr lang="en-US" sz="1200">
              <a:solidFill>
                <a:schemeClr val="dk1"/>
              </a:solidFill>
              <a:effectLst/>
              <a:latin typeface="+mn-lt"/>
              <a:ea typeface="+mn-ea"/>
              <a:cs typeface="+mn-cs"/>
            </a:rPr>
            <a:t>This indicator</a:t>
          </a:r>
          <a:r>
            <a:rPr lang="en-US" sz="1200" baseline="0">
              <a:solidFill>
                <a:schemeClr val="dk1"/>
              </a:solidFill>
              <a:effectLst/>
              <a:latin typeface="+mn-lt"/>
              <a:ea typeface="+mn-ea"/>
              <a:cs typeface="+mn-cs"/>
            </a:rPr>
            <a:t> shows if enterprise funds are generating enough revenues to cover its costs to operate and pay debt service each year.  Enterprise funds are expected to recover their own costs through charges for services and other revenues.  The ratio does not include the cost of capital outlay for capital improvements.  Ideally the ratio indicator would be greater than zero to allow for capital improvements to be made.</a:t>
          </a:r>
          <a:endParaRPr lang="en-US" sz="1200" baseline="0">
            <a:solidFill>
              <a:sysClr val="windowText" lastClr="000000"/>
            </a:solidFill>
            <a:latin typeface="+mn-lt"/>
            <a:ea typeface="+mn-ea"/>
            <a:cs typeface="+mn-cs"/>
          </a:endParaRPr>
        </a:p>
        <a:p>
          <a:pPr algn="just"/>
          <a:endParaRPr lang="en-US" sz="1200" baseline="0">
            <a:solidFill>
              <a:sysClr val="windowText" lastClr="000000"/>
            </a:solidFill>
            <a:latin typeface="+mn-lt"/>
            <a:ea typeface="+mn-ea"/>
            <a:cs typeface="+mn-cs"/>
          </a:endParaRPr>
        </a:p>
        <a:p>
          <a:pPr algn="just"/>
          <a:r>
            <a:rPr lang="en-US" sz="1200" baseline="0">
              <a:solidFill>
                <a:sysClr val="windowText" lastClr="000000"/>
              </a:solidFill>
              <a:latin typeface="+mn-lt"/>
              <a:ea typeface="+mn-ea"/>
              <a:cs typeface="+mn-cs"/>
            </a:rPr>
            <a:t>A ratio greater than 0 indicates that enterprise funds as a whole were successful in recovering the full costs of service through charges for services or other receipts. A ratio less than 0 indicates that enterprise funds had to borrow from the past (by spending down assets or fund balance), borrow from the future (by increasing liabilities), or be subsidized by governmental funds through transfers.</a:t>
          </a:r>
        </a:p>
        <a:p>
          <a:pPr algn="just"/>
          <a:endParaRPr lang="en-US" sz="1200" baseline="0">
            <a:solidFill>
              <a:sysClr val="windowText" lastClr="000000"/>
            </a:solidFill>
            <a:latin typeface="+mn-lt"/>
            <a:ea typeface="+mn-ea"/>
            <a:cs typeface="+mn-cs"/>
          </a:endParaRPr>
        </a:p>
        <a:p>
          <a:pPr algn="just"/>
          <a:r>
            <a:rPr lang="en-US" sz="1200" baseline="0">
              <a:solidFill>
                <a:sysClr val="windowText" lastClr="000000"/>
              </a:solidFill>
              <a:latin typeface="+mn-lt"/>
              <a:ea typeface="+mn-ea"/>
              <a:cs typeface="+mn-cs"/>
            </a:rPr>
            <a:t>This indicator considers all enterprise funds added together, but at times one fund might be struggling while another is doing well.  To see individual enterprise funds and how they are performing, see the Financial Intelligence Tool on our website at www.sao.wa.gov.</a:t>
          </a:r>
        </a:p>
        <a:p>
          <a:pPr algn="just"/>
          <a:endParaRPr lang="en-US" sz="1200" baseline="0">
            <a:solidFill>
              <a:sysClr val="windowText" lastClr="000000"/>
            </a:solidFill>
            <a:latin typeface="+mn-lt"/>
            <a:ea typeface="+mn-ea"/>
            <a:cs typeface="+mn-cs"/>
          </a:endParaRPr>
        </a:p>
      </xdr:txBody>
    </xdr:sp>
    <xdr:clientData/>
  </xdr:twoCellAnchor>
  <xdr:twoCellAnchor>
    <xdr:from>
      <xdr:col>3</xdr:col>
      <xdr:colOff>547968</xdr:colOff>
      <xdr:row>7</xdr:row>
      <xdr:rowOff>47624</xdr:rowOff>
    </xdr:from>
    <xdr:to>
      <xdr:col>8</xdr:col>
      <xdr:colOff>819150</xdr:colOff>
      <xdr:row>23</xdr:row>
      <xdr:rowOff>161925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112060</xdr:colOff>
      <xdr:row>0</xdr:row>
      <xdr:rowOff>56030</xdr:rowOff>
    </xdr:from>
    <xdr:to>
      <xdr:col>4</xdr:col>
      <xdr:colOff>959224</xdr:colOff>
      <xdr:row>0</xdr:row>
      <xdr:rowOff>347264</xdr:rowOff>
    </xdr:to>
    <xdr:pic>
      <xdr:nvPicPr>
        <xdr:cNvPr id="8" name="Picture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69442" y="56030"/>
          <a:ext cx="2819400" cy="291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17369</xdr:colOff>
      <xdr:row>27</xdr:row>
      <xdr:rowOff>121581</xdr:rowOff>
    </xdr:from>
    <xdr:to>
      <xdr:col>6</xdr:col>
      <xdr:colOff>148973</xdr:colOff>
      <xdr:row>29</xdr:row>
      <xdr:rowOff>362134</xdr:rowOff>
    </xdr:to>
    <xdr:pic>
      <xdr:nvPicPr>
        <xdr:cNvPr id="7" name="Picture 6"/>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7869" y="5477993"/>
          <a:ext cx="8614457" cy="62155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209552</xdr:colOff>
      <xdr:row>2</xdr:row>
      <xdr:rowOff>128587</xdr:rowOff>
    </xdr:from>
    <xdr:to>
      <xdr:col>8</xdr:col>
      <xdr:colOff>314325</xdr:colOff>
      <xdr:row>31</xdr:row>
      <xdr:rowOff>45243</xdr:rowOff>
    </xdr:to>
    <xdr:pic>
      <xdr:nvPicPr>
        <xdr:cNvPr id="2" name="Pictur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09552" y="766762"/>
          <a:ext cx="8162923" cy="544115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AOWBOLY001\Documents%20and%20Settings\devineys\My%20Documents\_Projects\Ratios%20&amp;%20Sustainability\City%20&amp;%20County%20assessment\County%20Template%20(2010).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Margin"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Positio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Appendix"/>
      <sheetName val="Auditor Summary"/>
      <sheetName val="Cover"/>
      <sheetName val="Summary"/>
      <sheetName val="Current Ratio"/>
      <sheetName val="Fund Balance Sufficiency"/>
      <sheetName val="Capital Asset Condition"/>
      <sheetName val="Operating Margin"/>
      <sheetName val="Change in Net Assets"/>
      <sheetName val="BTA Self-Sufficiency"/>
      <sheetName val="Debt Load"/>
      <sheetName val="Revenue Dispersion"/>
      <sheetName val="Exp per Capita"/>
      <sheetName val="Property Tax Burden"/>
      <sheetName val="Economic Condition"/>
      <sheetName val="Additional Considerations"/>
    </sheetNames>
    <sheetDataSet>
      <sheetData sheetId="0">
        <row r="1650">
          <cell r="F1650">
            <v>1.1618510706722531E-2</v>
          </cell>
        </row>
      </sheetData>
      <sheetData sheetId="1" refreshError="1"/>
      <sheetData sheetId="2">
        <row r="17">
          <cell r="C17">
            <v>2004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gin"/>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tion"/>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sheetPr codeName="Sheet1">
    <x:pageSetUpPr fitToPage="1"/>
  </x:sheetPr>
  <x:dimension ref="A1:G17"/>
  <x:sheetViews>
    <x:sheetView showGridLines="0" tabSelected="1" showWhiteSpace="0" zoomScaleNormal="100" zoomScaleSheetLayoutView="100" zoomScalePageLayoutView="85" workbookViewId="0">
      <x:selection activeCell="H6" sqref="H6"/>
    </x:sheetView>
  </x:sheetViews>
  <x:sheetFormatPr defaultRowHeight="15" x14ac:dyDescent="0.25"/>
  <x:cols>
    <x:col min="1" max="1" width="2.7109375" customWidth="1"/>
    <x:col min="2" max="2" width="27.7109375" customWidth="1"/>
    <x:col min="3" max="3" width="27.7109375" style="30" customWidth="1"/>
    <x:col min="4" max="4" width="38.7109375" style="30" customWidth="1"/>
    <x:col min="5" max="5" width="15.7109375" customWidth="1"/>
    <x:col min="6" max="6" width="15.7109375" style="37" customWidth="1"/>
    <x:col min="7" max="7" width="29.42578125" customWidth="1"/>
    <x:col min="8" max="8" width="9.7109375" customWidth="1"/>
  </x:cols>
  <x:sheetData>
    <x:row r="1" spans="1:7" ht="92.25" customHeight="1" x14ac:dyDescent="0.25"/>
    <x:row r="2" spans="1:7" s="32" customFormat="1" ht="48.75" customHeight="1" x14ac:dyDescent="0.25">
      <x:c r="B2" s="128" t="s">
        <x:v>74</x:v>
      </x:c>
      <x:c r="C2" s="128"/>
      <x:c r="D2" s="128"/>
      <x:c r="E2" s="128"/>
      <x:c r="F2" s="128"/>
      <x:c r="G2" s="128"/>
    </x:row>
    <x:row r="3" spans="1:7" s="34" customFormat="1" ht="37.5" customHeight="1" x14ac:dyDescent="0.35">
      <x:c r="B3" s="129" t="str">
        <x:f>"This workbook contains data for "&amp;Data!C1&amp;" as of fiscal year "&amp;Data!C2</x:f>
        <x:v>This workbook contains data for WORKING DRAFT as of fiscal year 2017</x:v>
      </x:c>
      <x:c r="C3" s="129"/>
      <x:c r="D3" s="129"/>
      <x:c r="E3" s="129"/>
      <x:c r="F3" s="129"/>
      <x:c r="G3" s="129"/>
    </x:row>
    <x:row r="4" spans="1:7" s="32" customFormat="1" ht="36.75" customHeight="1" x14ac:dyDescent="0.25">
      <x:c r="B4" s="130" t="str">
        <x:f>"Attention: The ratios shown may be based on unaudited annual report data provided by "&amp;Data!C1&amp;" to the Washington State Auditor’s Office."</x:f>
        <x:v>Attention: The ratios shown may be based on unaudited annual report data provided by WORKING DRAFT to the Washington State Auditor’s Office.</x:v>
      </x:c>
      <x:c r="C4" s="130"/>
      <x:c r="D4" s="130"/>
      <x:c r="E4" s="130"/>
      <x:c r="F4" s="130"/>
      <x:c r="G4" s="130"/>
    </x:row>
    <x:row r="5" spans="1:7" s="32" customFormat="1" ht="27.75" customHeight="1" x14ac:dyDescent="0.25">
      <x:c r="B5" s="134" t="s">
        <x:v>98</x:v>
      </x:c>
      <x:c r="C5" s="134"/>
      <x:c r="D5" s="134"/>
      <x:c r="E5" s="134"/>
      <x:c r="F5" s="134"/>
      <x:c r="G5" s="134"/>
    </x:row>
    <x:row r="6" spans="1:7" s="32" customFormat="1" ht="23.25" customHeight="1" x14ac:dyDescent="0.25">
      <x:c r="B6" s="131"/>
      <x:c r="C6" s="131"/>
      <x:c r="D6" s="131"/>
      <x:c r="E6" s="131"/>
      <x:c r="F6" s="131"/>
      <x:c r="G6" s="131"/>
    </x:row>
    <x:row r="7" spans="1:7" s="33" customFormat="1" ht="15.75" x14ac:dyDescent="0.25">
      <x:c r="A7" s="35"/>
      <x:c r="B7" s="52" t="s">
        <x:v>54</x:v>
      </x:c>
      <x:c r="C7" s="52" t="s">
        <x:v>35</x:v>
      </x:c>
      <x:c r="D7" s="53" t="s">
        <x:v>36</x:v>
      </x:c>
      <x:c r="E7" s="54" t="s">
        <x:v>83</x:v>
      </x:c>
      <x:c r="F7" s="54" t="str">
        <x:f>Data!C2&amp;" Value"</x:f>
        <x:v>2017 Value</x:v>
      </x:c>
    </x:row>
    <x:row r="8" spans="1:7" s="32" customFormat="1" ht="47.25" customHeight="1" x14ac:dyDescent="0.25">
      <x:c r="B8" s="63" t="s">
        <x:v>37</x:v>
      </x:c>
      <x:c r="C8" s="64" t="str">
        <x:f>Data!B14</x:f>
        <x:v>Days of operating expenditures</x:v>
      </x:c>
      <x:c r="D8" s="64" t="s">
        <x:v>96</x:v>
      </x:c>
      <x:c r="E8" s="65" t="s">
        <x:v>46</x:v>
      </x:c>
      <x:c r="F8" s="66" t="e">
        <x:f>Cash_Sufficiency!G41</x:f>
        <x:v>#N/A</x:v>
      </x:c>
      <x:c r="G8" s="80" t="s">
        <x:v>104</x:v>
      </x:c>
    </x:row>
    <x:row r="9" spans="1:7" s="32" customFormat="1" ht="47.25" customHeight="1" x14ac:dyDescent="0.25">
      <x:c r="B9" s="69" t="s">
        <x:v>0</x:v>
      </x:c>
      <x:c r="C9" s="70" t="str">
        <x:f>Data!B26</x:f>
        <x:v>Net income as percent of revenues</x:v>
      </x:c>
      <x:c r="D9" s="70" t="s">
        <x:v>3</x:v>
      </x:c>
      <x:c r="E9" s="71" t="s">
        <x:v>47</x:v>
      </x:c>
      <x:c r="F9" s="72" t="e">
        <x:f>Operating_Margin!G39</x:f>
        <x:v>#N/A</x:v>
      </x:c>
    </x:row>
    <x:row r="10" spans="1:7" s="32" customFormat="1" ht="47.25" customHeight="1" x14ac:dyDescent="0.25">
      <x:c r="B10" s="63" t="s">
        <x:v>20</x:v>
      </x:c>
      <x:c r="C10" s="64" t="str">
        <x:f>Data!B33</x:f>
        <x:v>Percent change in cash position</x:v>
      </x:c>
      <x:c r="D10" s="64" t="s">
        <x:v>21</x:v>
      </x:c>
      <x:c r="E10" s="68" t="s">
        <x:v>47</x:v>
      </x:c>
      <x:c r="F10" s="67" t="e">
        <x:f>Change_in_Cash!G37</x:f>
        <x:v>#N/A</x:v>
      </x:c>
    </x:row>
    <x:row r="11" spans="1:7" s="32" customFormat="1" ht="47.25" customHeight="1" x14ac:dyDescent="0.25">
      <x:c r="B11" s="69" t="s">
        <x:v>1</x:v>
      </x:c>
      <x:c r="C11" s="70" t="s">
        <x:v>34</x:v>
      </x:c>
      <x:c r="D11" s="70" t="s">
        <x:v>39</x:v>
      </x:c>
      <x:c r="E11" s="73" t="s">
        <x:v>48</x:v>
      </x:c>
      <x:c r="F11" s="72" t="e">
        <x:f>Debt_Load!F36</x:f>
        <x:v>#N/A</x:v>
      </x:c>
    </x:row>
    <x:row r="12" spans="1:7" s="32" customFormat="1" ht="47.25" hidden="1" x14ac:dyDescent="0.25">
      <x:c r="B12" s="63" t="s">
        <x:v>8</x:v>
      </x:c>
      <x:c r="C12" s="64" t="s">
        <x:v>90</x:v>
      </x:c>
      <x:c r="D12" s="64" t="s">
        <x:v>97</x:v>
      </x:c>
      <x:c r="E12" s="68" t="s">
        <x:v>47</x:v>
      </x:c>
      <x:c r="F12" s="67" t="e">
        <x:f>Enterprise_Self_Sufficiency!G36</x:f>
        <x:v>#N/A</x:v>
      </x:c>
    </x:row>
    <x:row r="13" spans="1:7" ht="15" customHeight="1" x14ac:dyDescent="0.25">
      <x:c r="F13" s="132" t="str">
        <x:f>"Highlighted if "&amp;Data!C2&amp;" value does not meet FIT Guideline"</x:f>
        <x:v>Highlighted if 2017 value does not meet FIT Guideline</x:v>
      </x:c>
    </x:row>
    <x:row r="14" spans="1:7" x14ac:dyDescent="0.25">
      <x:c r="E14" s="40"/>
      <x:c r="F14" s="133"/>
    </x:row>
    <x:row r="15" spans="1:7" x14ac:dyDescent="0.25">
      <x:c r="F15" s="133"/>
    </x:row>
    <x:row r="16" spans="1:7" x14ac:dyDescent="0.25">
      <x:c r="F16" s="133"/>
    </x:row>
    <x:row r="17" ht="8.25" customHeight="1" x14ac:dyDescent="0.25"/>
  </x:sheetData>
  <x:mergeCells count="6">
    <x:mergeCell ref="B2:G2"/>
    <x:mergeCell ref="B3:G3"/>
    <x:mergeCell ref="B4:G4"/>
    <x:mergeCell ref="B6:G6"/>
    <x:mergeCell ref="F13:F16"/>
    <x:mergeCell ref="B5:G5"/>
  </x:mergeCells>
  <x:conditionalFormatting sqref="F8">
    <x:cfRule type="cellIs" dxfId="20" priority="5" operator="lessThan">
      <x:formula>60</x:formula>
    </x:cfRule>
  </x:conditionalFormatting>
  <x:conditionalFormatting sqref="F9">
    <x:cfRule type="cellIs" dxfId="19" priority="4" operator="lessThanOrEqual">
      <x:formula>0</x:formula>
    </x:cfRule>
  </x:conditionalFormatting>
  <x:conditionalFormatting sqref="F10">
    <x:cfRule type="cellIs" dxfId="18" priority="3" operator="lessThanOrEqual">
      <x:formula>0</x:formula>
    </x:cfRule>
  </x:conditionalFormatting>
  <x:conditionalFormatting sqref="F11">
    <x:cfRule type="cellIs" dxfId="17" priority="2" operator="greaterThanOrEqual">
      <x:formula>0.12</x:formula>
    </x:cfRule>
  </x:conditionalFormatting>
  <x:conditionalFormatting sqref="F12">
    <x:cfRule type="cellIs" dxfId="16" priority="1" operator="lessThan">
      <x:formula>0</x:formula>
    </x:cfRule>
  </x:conditionalFormatting>
  <x:hyperlinks>
    <x:hyperlink ref="B9" location="Operating_Margin!A1" display="Operating Margin"/>
    <x:hyperlink ref="B10" location="Change_in_Cash!A1" display="Change in Cash Position"/>
    <x:hyperlink ref="B12" location="Enterprise_Self_Sufficiency!A1" display="Enterprise Fund Self-Sufficiency"/>
    <x:hyperlink ref="B11" location="Debt_Load!A1" display="Debt Load"/>
    <x:hyperlink ref="B8" location="Cash_Sufficiency!A1" display="Cash Balance Sufficiency "/>
  </x:hyperlinks>
  <x:printOptions horizontalCentered="1"/>
  <x:pageMargins left="0.25" right="0.25" top="0.75" bottom="0.75" header="0.3" footer="0.3"/>
  <x:pageSetup scale="86" orientation="landscape" r:id="rId1"/>
  <x:drawing r:id="rId2"/>
  <x:legacyDrawing r:id="rId3"/>
</x: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B1:M42"/>
  <sheetViews>
    <sheetView showWhiteSpace="0" zoomScaleNormal="100" zoomScaleSheetLayoutView="100" zoomScalePageLayoutView="85" workbookViewId="0">
      <selection activeCell="G41" sqref="B33:G41"/>
    </sheetView>
  </sheetViews>
  <sheetFormatPr defaultColWidth="9.28515625" defaultRowHeight="15" customHeight="1" x14ac:dyDescent="0.25"/>
  <cols>
    <col min="1" max="1" width="2.85546875" style="3" customWidth="1"/>
    <col min="2" max="2" width="59.7109375" style="3" customWidth="1"/>
    <col min="3" max="9" width="14.7109375" style="3" customWidth="1"/>
    <col min="10" max="10" width="2.85546875" style="3" customWidth="1"/>
    <col min="11" max="16384" width="9.28515625" style="3"/>
  </cols>
  <sheetData>
    <row r="1" spans="2:12" ht="31.5" x14ac:dyDescent="0.25">
      <c r="B1" s="2" t="s">
        <v>9</v>
      </c>
      <c r="F1" s="136" t="s">
        <v>33</v>
      </c>
      <c r="G1" s="136"/>
      <c r="H1" s="140" t="str">
        <f>Data!C1</f>
        <v>WORKING DRAFT</v>
      </c>
      <c r="I1" s="140"/>
    </row>
    <row r="2" spans="2:12" s="29" customFormat="1" ht="15.75" x14ac:dyDescent="0.25">
      <c r="B2" s="135" t="s">
        <v>72</v>
      </c>
      <c r="F2" s="136" t="s">
        <v>32</v>
      </c>
      <c r="G2" s="136"/>
      <c r="H2" s="141">
        <f>Data!C2</f>
        <v>2017</v>
      </c>
      <c r="I2" s="141"/>
    </row>
    <row r="3" spans="2:12" s="29" customFormat="1" ht="15.75" x14ac:dyDescent="0.25">
      <c r="B3" s="135"/>
      <c r="F3" s="136" t="str">
        <f>H2&amp;" Value Meets Guideline?:"</f>
        <v>2017 Value Meets Guideline?:</v>
      </c>
      <c r="G3" s="136"/>
      <c r="I3" s="48" t="e">
        <f>IF(G41&lt;60,"NO","YES")</f>
        <v>#N/A</v>
      </c>
    </row>
    <row r="4" spans="2:12" s="29" customFormat="1" ht="15.75" x14ac:dyDescent="0.25">
      <c r="B4" s="47"/>
      <c r="D4" s="50" t="s">
        <v>77</v>
      </c>
      <c r="F4" s="136" t="s">
        <v>84</v>
      </c>
      <c r="G4" s="136"/>
      <c r="H4" s="141" t="s">
        <v>49</v>
      </c>
      <c r="I4" s="141"/>
    </row>
    <row r="5" spans="2:12" s="29" customFormat="1" ht="15.75" x14ac:dyDescent="0.25">
      <c r="F5" s="136"/>
      <c r="G5" s="136"/>
      <c r="H5" s="43"/>
      <c r="I5" s="43"/>
    </row>
    <row r="6" spans="2:12" ht="18.75" x14ac:dyDescent="0.25">
      <c r="B6" s="4" t="s">
        <v>96</v>
      </c>
    </row>
    <row r="7" spans="2:12" ht="15" customHeight="1" x14ac:dyDescent="0.25">
      <c r="B7" s="5"/>
    </row>
    <row r="12" spans="2:12" ht="15" customHeight="1" x14ac:dyDescent="0.25">
      <c r="L12" s="76"/>
    </row>
    <row r="27" spans="2:7" ht="15" customHeight="1" x14ac:dyDescent="0.25">
      <c r="F27" s="137" t="s">
        <v>104</v>
      </c>
      <c r="G27" s="138"/>
    </row>
    <row r="28" spans="2:7" ht="15" customHeight="1" x14ac:dyDescent="0.25">
      <c r="F28" s="138"/>
      <c r="G28" s="138"/>
    </row>
    <row r="29" spans="2:7" ht="15" customHeight="1" x14ac:dyDescent="0.25">
      <c r="F29" s="138"/>
      <c r="G29" s="138"/>
    </row>
    <row r="30" spans="2:7" ht="15" customHeight="1" x14ac:dyDescent="0.25">
      <c r="F30" s="139"/>
      <c r="G30" s="139"/>
    </row>
    <row r="31" spans="2:7" ht="9" customHeight="1" x14ac:dyDescent="0.25">
      <c r="F31" s="85"/>
    </row>
    <row r="32" spans="2:7" ht="27" customHeight="1" x14ac:dyDescent="0.25">
      <c r="B32" s="86" t="s">
        <v>105</v>
      </c>
      <c r="C32" s="56">
        <f>Data!C5</f>
        <v>2013</v>
      </c>
      <c r="D32" s="56">
        <f>Data!D5</f>
        <v>2014</v>
      </c>
      <c r="E32" s="56">
        <f>Data!E5</f>
        <v>2015</v>
      </c>
      <c r="F32" s="56">
        <f>Data!F5</f>
        <v>2016</v>
      </c>
      <c r="G32" s="56">
        <f>Data!G5</f>
        <v>2017</v>
      </c>
    </row>
    <row r="33" spans="2:13" ht="15" customHeight="1" x14ac:dyDescent="0.25">
      <c r="B33" s="118" t="str">
        <f>Data!B8</f>
        <v>Unreserved (508.80)</v>
      </c>
      <c r="C33" s="119">
        <f>Data!C8</f>
        <v>0</v>
      </c>
      <c r="D33" s="119">
        <f>Data!D8</f>
        <v>0</v>
      </c>
      <c r="E33" s="119">
        <f>Data!E8</f>
        <v>0</v>
      </c>
      <c r="F33" s="119">
        <f>Data!F8</f>
        <v>0</v>
      </c>
      <c r="G33" s="119">
        <f>Data!G8</f>
        <v>0</v>
      </c>
    </row>
    <row r="34" spans="2:13" ht="15" customHeight="1" x14ac:dyDescent="0.25">
      <c r="B34" s="120" t="str">
        <f>Data!B9</f>
        <v>Reserved (508.10)</v>
      </c>
      <c r="C34" s="119">
        <f>Data!C9</f>
        <v>0</v>
      </c>
      <c r="D34" s="119">
        <f>Data!D9</f>
        <v>0</v>
      </c>
      <c r="E34" s="119">
        <f>Data!E9</f>
        <v>0</v>
      </c>
      <c r="F34" s="119">
        <f>Data!F9</f>
        <v>0</v>
      </c>
      <c r="G34" s="119">
        <f>Data!G9</f>
        <v>0</v>
      </c>
      <c r="M34" s="76"/>
    </row>
    <row r="35" spans="2:13" ht="15" customHeight="1" x14ac:dyDescent="0.25">
      <c r="B35" s="121" t="str">
        <f>Data!B10</f>
        <v>LESS: interfund loans payable owed by General Fund</v>
      </c>
      <c r="C35" s="122">
        <f>Data!C10</f>
        <v>0</v>
      </c>
      <c r="D35" s="122">
        <f>Data!D10</f>
        <v>0</v>
      </c>
      <c r="E35" s="122">
        <f>Data!E10</f>
        <v>0</v>
      </c>
      <c r="F35" s="122">
        <f>Data!F10</f>
        <v>0</v>
      </c>
      <c r="G35" s="122">
        <f>Data!G10</f>
        <v>0</v>
      </c>
    </row>
    <row r="36" spans="2:13" ht="14.65" customHeight="1" x14ac:dyDescent="0.25">
      <c r="B36" s="123" t="s">
        <v>79</v>
      </c>
      <c r="C36" s="119">
        <f>SUM(C33:C34)-C35</f>
        <v>0</v>
      </c>
      <c r="D36" s="119">
        <f>SUM(D33:D34)-D35</f>
        <v>0</v>
      </c>
      <c r="E36" s="119">
        <f>SUM(E33:E34)-E35</f>
        <v>0</v>
      </c>
      <c r="F36" s="119">
        <f>SUM(F33:F34)-F35</f>
        <v>0</v>
      </c>
      <c r="G36" s="119">
        <f>SUM(G33:G34)-G35</f>
        <v>0</v>
      </c>
    </row>
    <row r="37" spans="2:13" ht="14.65" customHeight="1" x14ac:dyDescent="0.25">
      <c r="B37" s="124" t="s">
        <v>78</v>
      </c>
      <c r="C37" s="119">
        <f>Data!C11</f>
        <v>0</v>
      </c>
      <c r="D37" s="119">
        <f>Data!D11</f>
        <v>0</v>
      </c>
      <c r="E37" s="119">
        <f>Data!E11</f>
        <v>0</v>
      </c>
      <c r="F37" s="119">
        <f>Data!F11</f>
        <v>0</v>
      </c>
      <c r="G37" s="119">
        <f>Data!G11</f>
        <v>0</v>
      </c>
    </row>
    <row r="38" spans="2:13" ht="14.65" customHeight="1" x14ac:dyDescent="0.25">
      <c r="B38" s="124" t="str">
        <f>Data!B12</f>
        <v>General Fund Debt Service (591-592)</v>
      </c>
      <c r="C38" s="119">
        <f>Data!C12</f>
        <v>0</v>
      </c>
      <c r="D38" s="119">
        <f>Data!D12</f>
        <v>0</v>
      </c>
      <c r="E38" s="119">
        <f>Data!E12</f>
        <v>0</v>
      </c>
      <c r="F38" s="119">
        <f>Data!F12</f>
        <v>0</v>
      </c>
      <c r="G38" s="119">
        <f>Data!G12</f>
        <v>0</v>
      </c>
    </row>
    <row r="39" spans="2:13" ht="14.65" customHeight="1" x14ac:dyDescent="0.25">
      <c r="B39" s="124" t="str">
        <f>Data!B13</f>
        <v>Transfers out (597)</v>
      </c>
      <c r="C39" s="119">
        <f>Data!C13</f>
        <v>0</v>
      </c>
      <c r="D39" s="119">
        <f>Data!D13</f>
        <v>0</v>
      </c>
      <c r="E39" s="119">
        <f>Data!E13</f>
        <v>0</v>
      </c>
      <c r="F39" s="119">
        <f>Data!F13</f>
        <v>0</v>
      </c>
      <c r="G39" s="119">
        <f>Data!G13</f>
        <v>0</v>
      </c>
    </row>
    <row r="40" spans="2:13" ht="14.65" customHeight="1" x14ac:dyDescent="0.25">
      <c r="B40" s="125" t="s">
        <v>101</v>
      </c>
      <c r="C40" s="119">
        <f t="shared" ref="C40:F40" si="0">SUM(C37:C39)</f>
        <v>0</v>
      </c>
      <c r="D40" s="119">
        <f t="shared" si="0"/>
        <v>0</v>
      </c>
      <c r="E40" s="119">
        <f t="shared" si="0"/>
        <v>0</v>
      </c>
      <c r="F40" s="119">
        <f t="shared" si="0"/>
        <v>0</v>
      </c>
      <c r="G40" s="119">
        <f>SUM(G37:G39)</f>
        <v>0</v>
      </c>
    </row>
    <row r="41" spans="2:13" ht="15" customHeight="1" x14ac:dyDescent="0.25">
      <c r="B41" s="126" t="s">
        <v>92</v>
      </c>
      <c r="C41" s="127" t="e">
        <f>IFERROR((C36)/(C40/365),NA())</f>
        <v>#N/A</v>
      </c>
      <c r="D41" s="127" t="e">
        <f t="shared" ref="D41:G41" si="1">IFERROR((D36)/(D40/365),NA())</f>
        <v>#N/A</v>
      </c>
      <c r="E41" s="127" t="e">
        <f t="shared" si="1"/>
        <v>#N/A</v>
      </c>
      <c r="F41" s="127" t="e">
        <f t="shared" si="1"/>
        <v>#N/A</v>
      </c>
      <c r="G41" s="127" t="e">
        <f t="shared" si="1"/>
        <v>#N/A</v>
      </c>
    </row>
    <row r="42" spans="2:13" s="40" customFormat="1" ht="15" customHeight="1" x14ac:dyDescent="0.25">
      <c r="B42" s="77"/>
      <c r="C42" s="78"/>
      <c r="D42" s="78"/>
      <c r="E42" s="78"/>
      <c r="F42" s="78"/>
      <c r="G42" s="78"/>
      <c r="H42" s="3"/>
      <c r="I42" s="3"/>
      <c r="J42" s="3"/>
      <c r="K42" s="3"/>
      <c r="L42" s="3"/>
    </row>
  </sheetData>
  <mergeCells count="10">
    <mergeCell ref="B2:B3"/>
    <mergeCell ref="F5:G5"/>
    <mergeCell ref="F27:G30"/>
    <mergeCell ref="H1:I1"/>
    <mergeCell ref="H2:I2"/>
    <mergeCell ref="H4:I4"/>
    <mergeCell ref="F1:G1"/>
    <mergeCell ref="F2:G2"/>
    <mergeCell ref="F3:G3"/>
    <mergeCell ref="F4:G4"/>
  </mergeCells>
  <conditionalFormatting sqref="I5">
    <cfRule type="cellIs" dxfId="15" priority="4" operator="equal">
      <formula>"yes"</formula>
    </cfRule>
  </conditionalFormatting>
  <conditionalFormatting sqref="C35:G35">
    <cfRule type="notContainsBlanks" dxfId="14" priority="7">
      <formula>LEN(TRIM(C35))&gt;0</formula>
    </cfRule>
  </conditionalFormatting>
  <conditionalFormatting sqref="I3">
    <cfRule type="cellIs" dxfId="13" priority="1" operator="equal">
      <formula>"NO"</formula>
    </cfRule>
  </conditionalFormatting>
  <hyperlinks>
    <hyperlink ref="D4" location="Snapshot!A1" display="Back to Snapshot"/>
  </hyperlinks>
  <printOptions horizontalCentered="1"/>
  <pageMargins left="0.45" right="0.45" top="0.5" bottom="0.5" header="0.3" footer="0.3"/>
  <pageSetup scale="79" orientation="landscape" r:id="rId1"/>
  <rowBreaks count="1" manualBreakCount="1">
    <brk id="42" max="9"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B1:I40"/>
  <sheetViews>
    <sheetView topLeftCell="A2" zoomScaleNormal="100" zoomScaleSheetLayoutView="100" zoomScalePageLayoutView="70" workbookViewId="0">
      <selection activeCell="B40" sqref="B29:G40"/>
    </sheetView>
  </sheetViews>
  <sheetFormatPr defaultColWidth="9.28515625" defaultRowHeight="15" customHeight="1" x14ac:dyDescent="0.25"/>
  <cols>
    <col min="1" max="1" width="2.7109375" style="3" customWidth="1"/>
    <col min="2" max="2" width="59.7109375" style="3" customWidth="1"/>
    <col min="3" max="9" width="14.7109375" style="3" customWidth="1"/>
    <col min="10" max="10" width="3.140625" style="3" customWidth="1"/>
    <col min="11" max="16384" width="9.28515625" style="3"/>
  </cols>
  <sheetData>
    <row r="1" spans="2:9" ht="31.5" x14ac:dyDescent="0.25">
      <c r="B1" s="2" t="s">
        <v>0</v>
      </c>
      <c r="F1" s="136" t="s">
        <v>33</v>
      </c>
      <c r="G1" s="136"/>
      <c r="H1" s="140" t="str">
        <f>Data!C1</f>
        <v>WORKING DRAFT</v>
      </c>
      <c r="I1" s="140"/>
    </row>
    <row r="2" spans="2:9" s="29" customFormat="1" ht="15.75" customHeight="1" x14ac:dyDescent="0.25">
      <c r="B2" s="135" t="s">
        <v>71</v>
      </c>
      <c r="F2" s="136" t="s">
        <v>32</v>
      </c>
      <c r="G2" s="136"/>
      <c r="H2" s="141">
        <f>Data!C2</f>
        <v>2017</v>
      </c>
      <c r="I2" s="141"/>
    </row>
    <row r="3" spans="2:9" s="29" customFormat="1" ht="15.75" customHeight="1" x14ac:dyDescent="0.25">
      <c r="B3" s="135"/>
      <c r="F3" s="136" t="str">
        <f>H2&amp;" Value Meets Guideline?:"</f>
        <v>2017 Value Meets Guideline?:</v>
      </c>
      <c r="G3" s="136"/>
      <c r="I3" s="51" t="e">
        <f>IF(G39&lt;0,"NO","YES")</f>
        <v>#N/A</v>
      </c>
    </row>
    <row r="4" spans="2:9" s="29" customFormat="1" ht="15.75" customHeight="1" x14ac:dyDescent="0.25">
      <c r="B4" s="47"/>
      <c r="D4" s="50" t="s">
        <v>77</v>
      </c>
      <c r="F4" s="136" t="s">
        <v>84</v>
      </c>
      <c r="G4" s="136"/>
      <c r="H4" s="141" t="s">
        <v>47</v>
      </c>
      <c r="I4" s="141"/>
    </row>
    <row r="5" spans="2:9" s="29" customFormat="1" ht="15.75" customHeight="1" x14ac:dyDescent="0.25">
      <c r="F5" s="136"/>
      <c r="G5" s="136"/>
      <c r="H5" s="42"/>
      <c r="I5" s="42"/>
    </row>
    <row r="6" spans="2:9" ht="18.75" x14ac:dyDescent="0.25">
      <c r="B6" s="4" t="s">
        <v>3</v>
      </c>
      <c r="F6" s="41"/>
      <c r="G6" s="41"/>
    </row>
    <row r="23" spans="2:8" ht="42" customHeight="1" x14ac:dyDescent="0.25">
      <c r="F23" s="60"/>
      <c r="G23" s="60"/>
      <c r="H23" s="26"/>
    </row>
    <row r="24" spans="2:8" ht="24" customHeight="1" x14ac:dyDescent="0.25"/>
    <row r="25" spans="2:8" ht="24" customHeight="1" x14ac:dyDescent="0.25"/>
    <row r="26" spans="2:8" ht="15" customHeight="1" x14ac:dyDescent="0.25">
      <c r="C26" s="58"/>
      <c r="D26" s="58"/>
    </row>
    <row r="27" spans="2:8" ht="15" customHeight="1" x14ac:dyDescent="0.25">
      <c r="C27" s="59"/>
      <c r="D27" s="59"/>
    </row>
    <row r="28" spans="2:8" s="38" customFormat="1" ht="24.95" customHeight="1" x14ac:dyDescent="0.25">
      <c r="B28" s="55" t="s">
        <v>105</v>
      </c>
      <c r="C28" s="62">
        <f>Data!C5</f>
        <v>2013</v>
      </c>
      <c r="D28" s="62">
        <f>Data!D5</f>
        <v>2014</v>
      </c>
      <c r="E28" s="62">
        <f>Data!E5</f>
        <v>2015</v>
      </c>
      <c r="F28" s="62">
        <f>Data!F5</f>
        <v>2016</v>
      </c>
      <c r="G28" s="62">
        <f>Data!G5</f>
        <v>2017</v>
      </c>
    </row>
    <row r="29" spans="2:8" s="38" customFormat="1" x14ac:dyDescent="0.25">
      <c r="B29" s="114" t="s">
        <v>62</v>
      </c>
      <c r="C29" s="115">
        <f>Data!C17</f>
        <v>0</v>
      </c>
      <c r="D29" s="115">
        <f>Data!D17</f>
        <v>0</v>
      </c>
      <c r="E29" s="115">
        <f>Data!E17</f>
        <v>0</v>
      </c>
      <c r="F29" s="115">
        <f>Data!F17</f>
        <v>0</v>
      </c>
      <c r="G29" s="115">
        <f>Data!G17</f>
        <v>0</v>
      </c>
    </row>
    <row r="30" spans="2:8" s="38" customFormat="1" x14ac:dyDescent="0.25">
      <c r="B30" s="114" t="s">
        <v>63</v>
      </c>
      <c r="C30" s="115">
        <f>Data!C18</f>
        <v>0</v>
      </c>
      <c r="D30" s="115">
        <f>Data!D18</f>
        <v>0</v>
      </c>
      <c r="E30" s="115">
        <f>Data!E18</f>
        <v>0</v>
      </c>
      <c r="F30" s="115">
        <f>Data!F18</f>
        <v>0</v>
      </c>
      <c r="G30" s="115">
        <f>Data!G18</f>
        <v>0</v>
      </c>
    </row>
    <row r="31" spans="2:8" s="38" customFormat="1" x14ac:dyDescent="0.25">
      <c r="B31" s="114" t="s">
        <v>64</v>
      </c>
      <c r="C31" s="115">
        <f>Data!C19</f>
        <v>0</v>
      </c>
      <c r="D31" s="115">
        <f>Data!D19</f>
        <v>0</v>
      </c>
      <c r="E31" s="115">
        <f>Data!E19</f>
        <v>0</v>
      </c>
      <c r="F31" s="115">
        <f>Data!F19</f>
        <v>0</v>
      </c>
      <c r="G31" s="115">
        <f>Data!G19</f>
        <v>0</v>
      </c>
    </row>
    <row r="32" spans="2:8" s="38" customFormat="1" x14ac:dyDescent="0.25">
      <c r="B32" s="114" t="s">
        <v>65</v>
      </c>
      <c r="C32" s="115">
        <f>Data!C20</f>
        <v>0</v>
      </c>
      <c r="D32" s="115">
        <f>Data!D20</f>
        <v>0</v>
      </c>
      <c r="E32" s="115">
        <f>Data!E20</f>
        <v>0</v>
      </c>
      <c r="F32" s="115">
        <f>Data!F20</f>
        <v>0</v>
      </c>
      <c r="G32" s="115">
        <f>Data!G20</f>
        <v>0</v>
      </c>
    </row>
    <row r="33" spans="2:7" s="38" customFormat="1" x14ac:dyDescent="0.25">
      <c r="B33" s="114" t="s">
        <v>66</v>
      </c>
      <c r="C33" s="115">
        <f>Data!C21</f>
        <v>0</v>
      </c>
      <c r="D33" s="115">
        <f>Data!D21</f>
        <v>0</v>
      </c>
      <c r="E33" s="115">
        <f>Data!E21</f>
        <v>0</v>
      </c>
      <c r="F33" s="115">
        <f>Data!F21</f>
        <v>0</v>
      </c>
      <c r="G33" s="115">
        <f>Data!G21</f>
        <v>0</v>
      </c>
    </row>
    <row r="34" spans="2:7" s="38" customFormat="1" x14ac:dyDescent="0.25">
      <c r="B34" s="114" t="s">
        <v>67</v>
      </c>
      <c r="C34" s="115">
        <f>Data!C22</f>
        <v>0</v>
      </c>
      <c r="D34" s="115">
        <f>Data!D22</f>
        <v>0</v>
      </c>
      <c r="E34" s="115">
        <f>Data!E22</f>
        <v>0</v>
      </c>
      <c r="F34" s="115">
        <f>Data!F22</f>
        <v>0</v>
      </c>
      <c r="G34" s="115">
        <f>Data!G22</f>
        <v>0</v>
      </c>
    </row>
    <row r="35" spans="2:7" ht="15" customHeight="1" x14ac:dyDescent="0.25">
      <c r="B35" s="106" t="s">
        <v>80</v>
      </c>
      <c r="C35" s="115">
        <f>SUM(C29:C34)</f>
        <v>0</v>
      </c>
      <c r="D35" s="115">
        <f t="shared" ref="D35:G35" si="0">SUM(D29:D34)</f>
        <v>0</v>
      </c>
      <c r="E35" s="115">
        <f t="shared" si="0"/>
        <v>0</v>
      </c>
      <c r="F35" s="115">
        <f t="shared" si="0"/>
        <v>0</v>
      </c>
      <c r="G35" s="115">
        <f t="shared" si="0"/>
        <v>0</v>
      </c>
    </row>
    <row r="36" spans="2:7" x14ac:dyDescent="0.25">
      <c r="B36" s="116" t="s">
        <v>50</v>
      </c>
      <c r="C36" s="115">
        <f>Data!C24</f>
        <v>0</v>
      </c>
      <c r="D36" s="115">
        <f>Data!D24</f>
        <v>0</v>
      </c>
      <c r="E36" s="115">
        <f>Data!E24</f>
        <v>0</v>
      </c>
      <c r="F36" s="115">
        <f>Data!F24</f>
        <v>0</v>
      </c>
      <c r="G36" s="115">
        <f>Data!G24</f>
        <v>0</v>
      </c>
    </row>
    <row r="37" spans="2:7" x14ac:dyDescent="0.25">
      <c r="B37" s="116" t="s">
        <v>51</v>
      </c>
      <c r="C37" s="115">
        <f>Data!C25</f>
        <v>0</v>
      </c>
      <c r="D37" s="115">
        <f>Data!D25</f>
        <v>0</v>
      </c>
      <c r="E37" s="115">
        <f>Data!E25</f>
        <v>0</v>
      </c>
      <c r="F37" s="115">
        <f>Data!F25</f>
        <v>0</v>
      </c>
      <c r="G37" s="115">
        <f>Data!G25</f>
        <v>0</v>
      </c>
    </row>
    <row r="38" spans="2:7" x14ac:dyDescent="0.25">
      <c r="B38" s="116" t="s">
        <v>108</v>
      </c>
      <c r="C38" s="115">
        <f>C35-(C36+C37)</f>
        <v>0</v>
      </c>
      <c r="D38" s="115">
        <f t="shared" ref="D38:G38" si="1">D35-(D36+D37)</f>
        <v>0</v>
      </c>
      <c r="E38" s="115">
        <f t="shared" si="1"/>
        <v>0</v>
      </c>
      <c r="F38" s="115">
        <f t="shared" si="1"/>
        <v>0</v>
      </c>
      <c r="G38" s="115">
        <f t="shared" si="1"/>
        <v>0</v>
      </c>
    </row>
    <row r="39" spans="2:7" ht="15" customHeight="1" x14ac:dyDescent="0.25">
      <c r="B39" s="106" t="s">
        <v>93</v>
      </c>
      <c r="C39" s="117" t="e">
        <f>IFERROR(((C35)-(SUM(C36:C37)))/(C35),NA())</f>
        <v>#N/A</v>
      </c>
      <c r="D39" s="117" t="e">
        <f t="shared" ref="D39:G39" si="2">IFERROR(((D35)-(SUM(D36:D37)))/(D35),NA())</f>
        <v>#N/A</v>
      </c>
      <c r="E39" s="117" t="e">
        <f t="shared" si="2"/>
        <v>#N/A</v>
      </c>
      <c r="F39" s="117" t="e">
        <f t="shared" si="2"/>
        <v>#N/A</v>
      </c>
      <c r="G39" s="117" t="e">
        <f t="shared" si="2"/>
        <v>#N/A</v>
      </c>
    </row>
    <row r="40" spans="2:7" x14ac:dyDescent="0.25">
      <c r="B40" s="142"/>
      <c r="C40" s="142"/>
      <c r="D40" s="142"/>
      <c r="E40" s="142"/>
      <c r="F40" s="142"/>
      <c r="G40" s="142"/>
    </row>
  </sheetData>
  <mergeCells count="10">
    <mergeCell ref="H1:I1"/>
    <mergeCell ref="H2:I2"/>
    <mergeCell ref="B40:G40"/>
    <mergeCell ref="H4:I4"/>
    <mergeCell ref="F1:G1"/>
    <mergeCell ref="F2:G2"/>
    <mergeCell ref="F3:G3"/>
    <mergeCell ref="F4:G4"/>
    <mergeCell ref="F5:G5"/>
    <mergeCell ref="B2:B3"/>
  </mergeCells>
  <conditionalFormatting sqref="I3">
    <cfRule type="cellIs" dxfId="12" priority="40" operator="equal">
      <formula>"NO"</formula>
    </cfRule>
  </conditionalFormatting>
  <conditionalFormatting sqref="I5">
    <cfRule type="cellIs" dxfId="11" priority="39" operator="equal">
      <formula>"YES"</formula>
    </cfRule>
  </conditionalFormatting>
  <hyperlinks>
    <hyperlink ref="D4" location="Snapshot!A1" display="Back to Snapshot"/>
  </hyperlinks>
  <printOptions horizontalCentered="1"/>
  <pageMargins left="0.45" right="0.45" top="0.5" bottom="0.5" header="0.3" footer="0.3"/>
  <pageSetup scale="79" orientation="landscape" r:id="rId1"/>
  <colBreaks count="1" manualBreakCount="1">
    <brk id="10" max="41"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K38"/>
  <sheetViews>
    <sheetView zoomScaleNormal="100" zoomScaleSheetLayoutView="100" zoomScalePageLayoutView="85" workbookViewId="0">
      <selection activeCell="B30" sqref="B30:G37"/>
    </sheetView>
  </sheetViews>
  <sheetFormatPr defaultColWidth="9.28515625" defaultRowHeight="15" customHeight="1" x14ac:dyDescent="0.25"/>
  <cols>
    <col min="1" max="1" width="2.7109375" style="3" customWidth="1"/>
    <col min="2" max="2" width="59.7109375" style="3" customWidth="1"/>
    <col min="3" max="8" width="14.7109375" style="3" customWidth="1"/>
    <col min="9" max="9" width="14.85546875" style="3" customWidth="1"/>
    <col min="10" max="10" width="2.85546875" style="3" customWidth="1"/>
    <col min="11" max="14" width="9.28515625" style="3"/>
    <col min="15" max="15" width="8.5703125" style="3" customWidth="1"/>
    <col min="16" max="16384" width="9.28515625" style="3"/>
  </cols>
  <sheetData>
    <row r="1" spans="2:9" ht="31.5" x14ac:dyDescent="0.25">
      <c r="B1" s="2" t="s">
        <v>20</v>
      </c>
      <c r="F1" s="136" t="s">
        <v>33</v>
      </c>
      <c r="G1" s="136"/>
      <c r="H1" s="140" t="str">
        <f>Data!C1</f>
        <v>WORKING DRAFT</v>
      </c>
      <c r="I1" s="140"/>
    </row>
    <row r="2" spans="2:9" s="29" customFormat="1" ht="15.75" x14ac:dyDescent="0.25">
      <c r="B2" s="135" t="s">
        <v>71</v>
      </c>
      <c r="F2" s="136" t="s">
        <v>32</v>
      </c>
      <c r="G2" s="136"/>
      <c r="H2" s="141">
        <f>Data!C2</f>
        <v>2017</v>
      </c>
      <c r="I2" s="141"/>
    </row>
    <row r="3" spans="2:9" s="29" customFormat="1" ht="15.75" x14ac:dyDescent="0.25">
      <c r="B3" s="135"/>
      <c r="F3" s="136" t="str">
        <f>H2&amp;" Value Meets Guideline?:"</f>
        <v>2017 Value Meets Guideline?:</v>
      </c>
      <c r="G3" s="136"/>
      <c r="I3" s="48" t="e">
        <f>IF(G37&lt;0,"NO","YES")</f>
        <v>#N/A</v>
      </c>
    </row>
    <row r="4" spans="2:9" s="29" customFormat="1" ht="15.75" x14ac:dyDescent="0.25">
      <c r="B4" s="47"/>
      <c r="D4" s="50" t="s">
        <v>77</v>
      </c>
      <c r="F4" s="136" t="s">
        <v>84</v>
      </c>
      <c r="G4" s="136"/>
      <c r="H4" s="141" t="s">
        <v>47</v>
      </c>
      <c r="I4" s="141"/>
    </row>
    <row r="5" spans="2:9" s="29" customFormat="1" ht="15.75" x14ac:dyDescent="0.25">
      <c r="B5" s="28"/>
      <c r="F5" s="136"/>
      <c r="G5" s="136"/>
      <c r="H5" s="43"/>
      <c r="I5" s="43"/>
    </row>
    <row r="6" spans="2:9" ht="21" x14ac:dyDescent="0.25">
      <c r="B6" s="16" t="s">
        <v>21</v>
      </c>
    </row>
    <row r="7" spans="2:9" ht="15" customHeight="1" x14ac:dyDescent="0.25">
      <c r="B7" s="5"/>
    </row>
    <row r="17" spans="2:11" ht="15" customHeight="1" x14ac:dyDescent="0.25">
      <c r="K17" s="76"/>
    </row>
    <row r="24" spans="2:11" ht="36" customHeight="1" x14ac:dyDescent="0.25"/>
    <row r="27" spans="2:11" ht="15" customHeight="1" x14ac:dyDescent="0.25">
      <c r="C27" s="58"/>
      <c r="D27" s="58"/>
    </row>
    <row r="28" spans="2:11" ht="32.25" customHeight="1" x14ac:dyDescent="0.25">
      <c r="C28" s="59"/>
      <c r="D28" s="59"/>
    </row>
    <row r="29" spans="2:11" ht="24.95" customHeight="1" x14ac:dyDescent="0.25">
      <c r="B29" s="55" t="s">
        <v>105</v>
      </c>
      <c r="C29" s="56">
        <f>Data!C5</f>
        <v>2013</v>
      </c>
      <c r="D29" s="56">
        <f>Data!D5</f>
        <v>2014</v>
      </c>
      <c r="E29" s="56">
        <f>Data!E5</f>
        <v>2015</v>
      </c>
      <c r="F29" s="56">
        <f>Data!F5</f>
        <v>2016</v>
      </c>
      <c r="G29" s="56">
        <f>Data!G5</f>
        <v>2017</v>
      </c>
    </row>
    <row r="30" spans="2:11" ht="15" customHeight="1" x14ac:dyDescent="0.25">
      <c r="B30" s="106" t="s">
        <v>18</v>
      </c>
      <c r="C30" s="107">
        <f>Data!C29</f>
        <v>0</v>
      </c>
      <c r="D30" s="107">
        <f>Data!D29</f>
        <v>0</v>
      </c>
      <c r="E30" s="107">
        <f>Data!E29</f>
        <v>0</v>
      </c>
      <c r="F30" s="107">
        <f>Data!F29</f>
        <v>0</v>
      </c>
      <c r="G30" s="107">
        <f>Data!G29</f>
        <v>0</v>
      </c>
    </row>
    <row r="31" spans="2:11" ht="15" customHeight="1" x14ac:dyDescent="0.25">
      <c r="B31" s="110" t="s">
        <v>26</v>
      </c>
      <c r="C31" s="111">
        <f>Data!C30</f>
        <v>0</v>
      </c>
      <c r="D31" s="111">
        <f>Data!D30</f>
        <v>0</v>
      </c>
      <c r="E31" s="111">
        <f>Data!E30</f>
        <v>0</v>
      </c>
      <c r="F31" s="111">
        <f>Data!F30</f>
        <v>0</v>
      </c>
      <c r="G31" s="111">
        <f>Data!G30</f>
        <v>0</v>
      </c>
    </row>
    <row r="32" spans="2:11" ht="15" customHeight="1" x14ac:dyDescent="0.25">
      <c r="B32" s="112" t="s">
        <v>102</v>
      </c>
      <c r="C32" s="61">
        <f>C30+C31</f>
        <v>0</v>
      </c>
      <c r="D32" s="61">
        <f t="shared" ref="D32:G32" si="0">D30+D31</f>
        <v>0</v>
      </c>
      <c r="E32" s="61">
        <f t="shared" si="0"/>
        <v>0</v>
      </c>
      <c r="F32" s="61">
        <f t="shared" si="0"/>
        <v>0</v>
      </c>
      <c r="G32" s="61">
        <f t="shared" si="0"/>
        <v>0</v>
      </c>
    </row>
    <row r="33" spans="2:7" ht="15" customHeight="1" x14ac:dyDescent="0.25">
      <c r="B33" s="106" t="s">
        <v>19</v>
      </c>
      <c r="C33" s="61">
        <f>Data!C31</f>
        <v>0</v>
      </c>
      <c r="D33" s="61">
        <f>Data!D31</f>
        <v>0</v>
      </c>
      <c r="E33" s="61">
        <f>Data!E31</f>
        <v>0</v>
      </c>
      <c r="F33" s="61">
        <f>Data!F31</f>
        <v>0</v>
      </c>
      <c r="G33" s="61">
        <f>Data!G31</f>
        <v>0</v>
      </c>
    </row>
    <row r="34" spans="2:7" ht="15" customHeight="1" x14ac:dyDescent="0.25">
      <c r="B34" s="110" t="s">
        <v>28</v>
      </c>
      <c r="C34" s="81">
        <f>Data!C32</f>
        <v>0</v>
      </c>
      <c r="D34" s="81">
        <f>Data!D32</f>
        <v>0</v>
      </c>
      <c r="E34" s="81">
        <f>Data!E32</f>
        <v>0</v>
      </c>
      <c r="F34" s="81">
        <f>Data!F32</f>
        <v>0</v>
      </c>
      <c r="G34" s="81">
        <f>Data!G32</f>
        <v>0</v>
      </c>
    </row>
    <row r="35" spans="2:7" ht="15" customHeight="1" x14ac:dyDescent="0.25">
      <c r="B35" s="112" t="s">
        <v>103</v>
      </c>
      <c r="C35" s="61">
        <f>C33+C34</f>
        <v>0</v>
      </c>
      <c r="D35" s="61">
        <f t="shared" ref="D35:G35" si="1">D33+D34</f>
        <v>0</v>
      </c>
      <c r="E35" s="61">
        <f t="shared" si="1"/>
        <v>0</v>
      </c>
      <c r="F35" s="61">
        <f t="shared" si="1"/>
        <v>0</v>
      </c>
      <c r="G35" s="61">
        <f t="shared" si="1"/>
        <v>0</v>
      </c>
    </row>
    <row r="36" spans="2:7" ht="15" customHeight="1" x14ac:dyDescent="0.25">
      <c r="B36" s="106" t="s">
        <v>81</v>
      </c>
      <c r="C36" s="107">
        <f>(C35)-(C32)</f>
        <v>0</v>
      </c>
      <c r="D36" s="107">
        <f t="shared" ref="D36:G36" si="2">(D35)-(D32)</f>
        <v>0</v>
      </c>
      <c r="E36" s="107">
        <f t="shared" si="2"/>
        <v>0</v>
      </c>
      <c r="F36" s="107">
        <f t="shared" si="2"/>
        <v>0</v>
      </c>
      <c r="G36" s="107">
        <f t="shared" si="2"/>
        <v>0</v>
      </c>
    </row>
    <row r="37" spans="2:7" ht="15" customHeight="1" x14ac:dyDescent="0.25">
      <c r="B37" s="106" t="s">
        <v>82</v>
      </c>
      <c r="C37" s="113" t="e">
        <f>IFERROR(((C33-C34)-(C30-C31))/ABS((C30-C31)),NA())</f>
        <v>#N/A</v>
      </c>
      <c r="D37" s="113" t="e">
        <f t="shared" ref="D37:G37" si="3">IFERROR(((D33-D34)-(D30-D31))/ABS((D30-D31)),NA())</f>
        <v>#N/A</v>
      </c>
      <c r="E37" s="113" t="e">
        <f t="shared" si="3"/>
        <v>#N/A</v>
      </c>
      <c r="F37" s="113" t="e">
        <f t="shared" si="3"/>
        <v>#N/A</v>
      </c>
      <c r="G37" s="113" t="e">
        <f t="shared" si="3"/>
        <v>#N/A</v>
      </c>
    </row>
    <row r="38" spans="2:7" ht="15" customHeight="1" x14ac:dyDescent="0.25">
      <c r="B38" s="83"/>
      <c r="C38" s="84"/>
      <c r="D38" s="84"/>
      <c r="E38" s="84"/>
      <c r="F38" s="84"/>
      <c r="G38" s="84"/>
    </row>
  </sheetData>
  <mergeCells count="9">
    <mergeCell ref="F5:G5"/>
    <mergeCell ref="B2:B3"/>
    <mergeCell ref="H1:I1"/>
    <mergeCell ref="H2:I2"/>
    <mergeCell ref="H4:I4"/>
    <mergeCell ref="F1:G1"/>
    <mergeCell ref="F2:G2"/>
    <mergeCell ref="F3:G3"/>
    <mergeCell ref="F4:G4"/>
  </mergeCells>
  <conditionalFormatting sqref="I3">
    <cfRule type="cellIs" dxfId="10" priority="37" operator="equal">
      <formula>"NO"</formula>
    </cfRule>
  </conditionalFormatting>
  <conditionalFormatting sqref="I5">
    <cfRule type="cellIs" dxfId="9" priority="35" operator="equal">
      <formula>"YES"</formula>
    </cfRule>
  </conditionalFormatting>
  <conditionalFormatting sqref="C31">
    <cfRule type="expression" dxfId="8" priority="25">
      <formula>$C$31</formula>
    </cfRule>
  </conditionalFormatting>
  <conditionalFormatting sqref="C34:C35 D35:G35">
    <cfRule type="expression" dxfId="7" priority="10">
      <formula>$C$34</formula>
    </cfRule>
  </conditionalFormatting>
  <conditionalFormatting sqref="D31:G31">
    <cfRule type="expression" dxfId="6" priority="2">
      <formula>$C$31</formula>
    </cfRule>
  </conditionalFormatting>
  <conditionalFormatting sqref="D34:G34">
    <cfRule type="expression" dxfId="5" priority="1">
      <formula>$C$34</formula>
    </cfRule>
  </conditionalFormatting>
  <hyperlinks>
    <hyperlink ref="D4" location="Snapshot!A1" display="Back to Snapshot"/>
  </hyperlinks>
  <printOptions horizontalCentered="1"/>
  <pageMargins left="0.45" right="0.45" top="0.5" bottom="0.5" header="0.3" footer="0.3"/>
  <pageSetup scale="79" orientation="landscape" r:id="rId1"/>
  <colBreaks count="1" manualBreakCount="1">
    <brk id="10" max="104857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H36"/>
  <sheetViews>
    <sheetView showGridLines="0" zoomScaleNormal="100" zoomScaleSheetLayoutView="100" zoomScalePageLayoutView="80" workbookViewId="0">
      <selection activeCell="F36" sqref="A32:F36"/>
    </sheetView>
  </sheetViews>
  <sheetFormatPr defaultColWidth="9.28515625" defaultRowHeight="15" customHeight="1" x14ac:dyDescent="0.25"/>
  <cols>
    <col min="1" max="1" width="59.7109375" style="3" customWidth="1"/>
    <col min="2" max="8" width="14.7109375" style="3" customWidth="1"/>
    <col min="9" max="16384" width="9.28515625" style="3"/>
  </cols>
  <sheetData>
    <row r="1" spans="1:8" ht="31.5" x14ac:dyDescent="0.25">
      <c r="A1" s="2" t="s">
        <v>1</v>
      </c>
      <c r="E1" s="136" t="s">
        <v>33</v>
      </c>
      <c r="F1" s="136"/>
      <c r="G1" s="140" t="str">
        <f>Data!C1</f>
        <v>WORKING DRAFT</v>
      </c>
      <c r="H1" s="140"/>
    </row>
    <row r="2" spans="1:8" s="29" customFormat="1" ht="15.75" x14ac:dyDescent="0.25">
      <c r="A2" s="135" t="s">
        <v>71</v>
      </c>
      <c r="E2" s="136" t="s">
        <v>32</v>
      </c>
      <c r="F2" s="136"/>
      <c r="G2" s="141">
        <f>Data!C2</f>
        <v>2017</v>
      </c>
      <c r="H2" s="141"/>
    </row>
    <row r="3" spans="1:8" s="29" customFormat="1" ht="15.75" x14ac:dyDescent="0.25">
      <c r="A3" s="135"/>
      <c r="E3" s="136" t="str">
        <f>G2&amp;" Value Meets Guideline?:"</f>
        <v>2017 Value Meets Guideline?:</v>
      </c>
      <c r="F3" s="136"/>
      <c r="H3" s="48" t="e">
        <f>IF(F36&gt;0.12,"NO","YES")</f>
        <v>#N/A</v>
      </c>
    </row>
    <row r="4" spans="1:8" s="29" customFormat="1" ht="15.75" customHeight="1" x14ac:dyDescent="0.25">
      <c r="A4" s="47"/>
      <c r="C4" s="50" t="s">
        <v>77</v>
      </c>
      <c r="E4" s="136" t="s">
        <v>84</v>
      </c>
      <c r="F4" s="136"/>
      <c r="G4" s="143" t="s">
        <v>48</v>
      </c>
      <c r="H4" s="143"/>
    </row>
    <row r="5" spans="1:8" s="29" customFormat="1" ht="15.75" customHeight="1" x14ac:dyDescent="0.25">
      <c r="A5" s="28"/>
      <c r="E5" s="136"/>
      <c r="F5" s="136"/>
      <c r="G5" s="44"/>
      <c r="H5" s="44"/>
    </row>
    <row r="6" spans="1:8" ht="21" x14ac:dyDescent="0.25">
      <c r="A6" s="16" t="s">
        <v>5</v>
      </c>
    </row>
    <row r="7" spans="1:8" ht="15" customHeight="1" x14ac:dyDescent="0.25">
      <c r="A7" s="5"/>
    </row>
    <row r="29" spans="1:6" ht="15" customHeight="1" x14ac:dyDescent="0.25">
      <c r="B29" s="58"/>
      <c r="C29" s="58"/>
    </row>
    <row r="30" spans="1:6" ht="47.25" customHeight="1" x14ac:dyDescent="0.25">
      <c r="B30" s="59"/>
      <c r="C30" s="59"/>
    </row>
    <row r="31" spans="1:6" ht="24.95" customHeight="1" x14ac:dyDescent="0.25">
      <c r="A31" s="55" t="s">
        <v>105</v>
      </c>
      <c r="B31" s="56">
        <f>Data!C5</f>
        <v>2013</v>
      </c>
      <c r="C31" s="56">
        <f>Data!D5</f>
        <v>2014</v>
      </c>
      <c r="D31" s="56">
        <f>Data!E5</f>
        <v>2015</v>
      </c>
      <c r="E31" s="56">
        <f>Data!F5</f>
        <v>2016</v>
      </c>
      <c r="F31" s="56">
        <f>Data!G5</f>
        <v>2017</v>
      </c>
    </row>
    <row r="32" spans="1:6" ht="15" customHeight="1" x14ac:dyDescent="0.25">
      <c r="A32" s="106" t="s">
        <v>52</v>
      </c>
      <c r="B32" s="107">
        <f>Data!C43</f>
        <v>0</v>
      </c>
      <c r="C32" s="107">
        <f>Data!D43</f>
        <v>0</v>
      </c>
      <c r="D32" s="107">
        <f>Data!E43</f>
        <v>0</v>
      </c>
      <c r="E32" s="107">
        <f>Data!F43</f>
        <v>0</v>
      </c>
      <c r="F32" s="107">
        <f>Data!G43</f>
        <v>0</v>
      </c>
    </row>
    <row r="33" spans="1:6" ht="15" customHeight="1" x14ac:dyDescent="0.25">
      <c r="A33" s="106" t="s">
        <v>53</v>
      </c>
      <c r="B33" s="107">
        <f>Data!C44</f>
        <v>0</v>
      </c>
      <c r="C33" s="107">
        <f>Data!D44</f>
        <v>0</v>
      </c>
      <c r="D33" s="107">
        <f>Data!E44</f>
        <v>0</v>
      </c>
      <c r="E33" s="107">
        <f>Data!F44</f>
        <v>0</v>
      </c>
      <c r="F33" s="107">
        <f>Data!G44</f>
        <v>0</v>
      </c>
    </row>
    <row r="34" spans="1:6" ht="15" customHeight="1" x14ac:dyDescent="0.25">
      <c r="A34" s="106" t="s">
        <v>100</v>
      </c>
      <c r="B34" s="107">
        <f>B32+B33</f>
        <v>0</v>
      </c>
      <c r="C34" s="107">
        <f t="shared" ref="C34:F34" si="0">C32+C33</f>
        <v>0</v>
      </c>
      <c r="D34" s="107">
        <f t="shared" si="0"/>
        <v>0</v>
      </c>
      <c r="E34" s="107">
        <f t="shared" si="0"/>
        <v>0</v>
      </c>
      <c r="F34" s="107">
        <f t="shared" si="0"/>
        <v>0</v>
      </c>
    </row>
    <row r="35" spans="1:6" x14ac:dyDescent="0.25">
      <c r="A35" s="106" t="s">
        <v>107</v>
      </c>
      <c r="B35" s="107">
        <f>Data!C45</f>
        <v>0</v>
      </c>
      <c r="C35" s="107">
        <f>Data!D45</f>
        <v>0</v>
      </c>
      <c r="D35" s="107">
        <f>Data!E45</f>
        <v>0</v>
      </c>
      <c r="E35" s="107">
        <f>Data!F45</f>
        <v>0</v>
      </c>
      <c r="F35" s="107">
        <f>Data!G45</f>
        <v>0</v>
      </c>
    </row>
    <row r="36" spans="1:6" x14ac:dyDescent="0.25">
      <c r="A36" s="106" t="s">
        <v>94</v>
      </c>
      <c r="B36" s="109" t="e">
        <f>IFERROR((B34)/(B35),NA())</f>
        <v>#N/A</v>
      </c>
      <c r="C36" s="109" t="e">
        <f t="shared" ref="C36:F36" si="1">IFERROR((C34)/(C35),NA())</f>
        <v>#N/A</v>
      </c>
      <c r="D36" s="109" t="e">
        <f t="shared" si="1"/>
        <v>#N/A</v>
      </c>
      <c r="E36" s="109" t="e">
        <f t="shared" si="1"/>
        <v>#N/A</v>
      </c>
      <c r="F36" s="109" t="e">
        <f t="shared" si="1"/>
        <v>#N/A</v>
      </c>
    </row>
  </sheetData>
  <mergeCells count="9">
    <mergeCell ref="E5:F5"/>
    <mergeCell ref="A2:A3"/>
    <mergeCell ref="G1:H1"/>
    <mergeCell ref="G2:H2"/>
    <mergeCell ref="G4:H4"/>
    <mergeCell ref="E1:F1"/>
    <mergeCell ref="E2:F2"/>
    <mergeCell ref="E3:F3"/>
    <mergeCell ref="E4:F4"/>
  </mergeCells>
  <conditionalFormatting sqref="H3">
    <cfRule type="cellIs" dxfId="4" priority="29" operator="equal">
      <formula>"NO"</formula>
    </cfRule>
  </conditionalFormatting>
  <conditionalFormatting sqref="H5">
    <cfRule type="cellIs" dxfId="3" priority="28" operator="equal">
      <formula>"YES"</formula>
    </cfRule>
  </conditionalFormatting>
  <hyperlinks>
    <hyperlink ref="C4" location="Snapshot!A1" display="Back to Snapshot"/>
  </hyperlinks>
  <printOptions horizontalCentered="1"/>
  <pageMargins left="0.45" right="0.45" top="0.5" bottom="0.5" header="0.3" footer="0.3"/>
  <pageSetup scale="79" orientation="landscape"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B1:M36"/>
  <sheetViews>
    <sheetView zoomScaleNormal="100" zoomScaleSheetLayoutView="100" zoomScalePageLayoutView="85" workbookViewId="0">
      <selection activeCell="E5" sqref="E5"/>
    </sheetView>
  </sheetViews>
  <sheetFormatPr defaultColWidth="9.28515625" defaultRowHeight="15" customHeight="1" x14ac:dyDescent="0.25"/>
  <cols>
    <col min="1" max="1" width="2.7109375" style="3" customWidth="1"/>
    <col min="2" max="2" width="59.7109375" style="3" customWidth="1"/>
    <col min="3" max="9" width="14.7109375" style="3" customWidth="1"/>
    <col min="10" max="10" width="2.140625" style="3" customWidth="1"/>
    <col min="11" max="16384" width="9.28515625" style="3"/>
  </cols>
  <sheetData>
    <row r="1" spans="2:13" ht="31.5" x14ac:dyDescent="0.25">
      <c r="B1" s="2" t="s">
        <v>8</v>
      </c>
      <c r="F1" s="136" t="s">
        <v>33</v>
      </c>
      <c r="G1" s="136"/>
      <c r="H1" s="140" t="str">
        <f>Data!C1</f>
        <v>WORKING DRAFT</v>
      </c>
      <c r="I1" s="140"/>
    </row>
    <row r="2" spans="2:13" s="29" customFormat="1" ht="15.75" x14ac:dyDescent="0.25">
      <c r="B2" s="135" t="s">
        <v>73</v>
      </c>
      <c r="F2" s="136" t="s">
        <v>32</v>
      </c>
      <c r="G2" s="136"/>
      <c r="H2" s="141">
        <f>Data!C2</f>
        <v>2017</v>
      </c>
      <c r="I2" s="141"/>
    </row>
    <row r="3" spans="2:13" s="29" customFormat="1" ht="15.75" customHeight="1" x14ac:dyDescent="0.25">
      <c r="B3" s="135"/>
      <c r="F3" s="136" t="str">
        <f>H2&amp;" Value Meets Guideline?:"</f>
        <v>2017 Value Meets Guideline?:</v>
      </c>
      <c r="G3" s="136"/>
      <c r="I3" s="48" t="e">
        <f>IF(G36&lt;0,"NO","YES")</f>
        <v>#N/A</v>
      </c>
    </row>
    <row r="4" spans="2:13" s="29" customFormat="1" ht="15.75" customHeight="1" x14ac:dyDescent="0.25">
      <c r="B4" s="47"/>
      <c r="D4" s="50" t="s">
        <v>77</v>
      </c>
      <c r="F4" s="136" t="s">
        <v>84</v>
      </c>
      <c r="G4" s="136"/>
      <c r="H4" s="141" t="s">
        <v>47</v>
      </c>
      <c r="I4" s="141"/>
    </row>
    <row r="5" spans="2:13" s="29" customFormat="1" ht="15.75" customHeight="1" x14ac:dyDescent="0.25">
      <c r="B5" s="28"/>
      <c r="F5" s="136"/>
      <c r="G5" s="136"/>
      <c r="H5" s="43"/>
      <c r="I5" s="43"/>
    </row>
    <row r="6" spans="2:13" ht="18.75" x14ac:dyDescent="0.25">
      <c r="B6" s="4" t="s">
        <v>24</v>
      </c>
    </row>
    <row r="7" spans="2:13" ht="15" customHeight="1" x14ac:dyDescent="0.25">
      <c r="B7" s="4"/>
    </row>
    <row r="8" spans="2:13" ht="15" customHeight="1" x14ac:dyDescent="0.25">
      <c r="B8" s="5"/>
    </row>
    <row r="10" spans="2:13" ht="15" customHeight="1" x14ac:dyDescent="0.25">
      <c r="M10" s="79"/>
    </row>
    <row r="26" spans="2:7" ht="8.25" customHeight="1" x14ac:dyDescent="0.25"/>
    <row r="28" spans="2:7" ht="15" customHeight="1" x14ac:dyDescent="0.25">
      <c r="C28" s="58"/>
      <c r="D28" s="58"/>
    </row>
    <row r="29" spans="2:7" ht="15" customHeight="1" x14ac:dyDescent="0.25">
      <c r="B29" s="57"/>
      <c r="C29" s="58"/>
      <c r="D29" s="58"/>
    </row>
    <row r="30" spans="2:7" ht="57" customHeight="1" x14ac:dyDescent="0.25">
      <c r="C30" s="59"/>
      <c r="D30" s="59"/>
    </row>
    <row r="31" spans="2:7" ht="24.95" customHeight="1" x14ac:dyDescent="0.25">
      <c r="B31" s="55" t="s">
        <v>105</v>
      </c>
      <c r="C31" s="56">
        <f>Data!C5</f>
        <v>2013</v>
      </c>
      <c r="D31" s="56">
        <f>Data!D5</f>
        <v>2014</v>
      </c>
      <c r="E31" s="56">
        <f>Data!E5</f>
        <v>2015</v>
      </c>
      <c r="F31" s="56">
        <f>Data!F5</f>
        <v>2016</v>
      </c>
      <c r="G31" s="56">
        <f>Data!G5</f>
        <v>2017</v>
      </c>
    </row>
    <row r="32" spans="2:7" x14ac:dyDescent="0.25">
      <c r="B32" s="106" t="s">
        <v>87</v>
      </c>
      <c r="C32" s="107">
        <f>Data!C37</f>
        <v>0</v>
      </c>
      <c r="D32" s="107">
        <f>Data!D37</f>
        <v>0</v>
      </c>
      <c r="E32" s="107">
        <f>Data!E37</f>
        <v>0</v>
      </c>
      <c r="F32" s="107">
        <f>Data!F37</f>
        <v>0</v>
      </c>
      <c r="G32" s="107">
        <f>Data!G37</f>
        <v>0</v>
      </c>
    </row>
    <row r="33" spans="2:8" x14ac:dyDescent="0.25">
      <c r="B33" s="106" t="s">
        <v>88</v>
      </c>
      <c r="C33" s="107">
        <f>Data!C38</f>
        <v>0</v>
      </c>
      <c r="D33" s="107">
        <f>Data!D38</f>
        <v>0</v>
      </c>
      <c r="E33" s="107">
        <f>Data!E38</f>
        <v>0</v>
      </c>
      <c r="F33" s="107">
        <f>Data!F38</f>
        <v>0</v>
      </c>
      <c r="G33" s="107">
        <f>Data!G38</f>
        <v>0</v>
      </c>
    </row>
    <row r="34" spans="2:8" x14ac:dyDescent="0.25">
      <c r="B34" s="106" t="s">
        <v>89</v>
      </c>
      <c r="C34" s="107">
        <f>Data!C39</f>
        <v>0</v>
      </c>
      <c r="D34" s="107">
        <f>Data!D39</f>
        <v>0</v>
      </c>
      <c r="E34" s="107">
        <f>Data!E39</f>
        <v>0</v>
      </c>
      <c r="F34" s="107">
        <f>Data!F39</f>
        <v>0</v>
      </c>
      <c r="G34" s="107">
        <f>Data!G39</f>
        <v>0</v>
      </c>
    </row>
    <row r="35" spans="2:8" x14ac:dyDescent="0.25">
      <c r="B35" s="106" t="s">
        <v>106</v>
      </c>
      <c r="C35" s="107">
        <f>C32-C33-C34</f>
        <v>0</v>
      </c>
      <c r="D35" s="107">
        <f t="shared" ref="D35:G35" si="0">D32-D33-D34</f>
        <v>0</v>
      </c>
      <c r="E35" s="107">
        <f t="shared" si="0"/>
        <v>0</v>
      </c>
      <c r="F35" s="107">
        <f t="shared" si="0"/>
        <v>0</v>
      </c>
      <c r="G35" s="107">
        <f t="shared" si="0"/>
        <v>0</v>
      </c>
    </row>
    <row r="36" spans="2:8" x14ac:dyDescent="0.25">
      <c r="B36" s="106" t="s">
        <v>95</v>
      </c>
      <c r="C36" s="108" t="e">
        <f>IFERROR(((C32)-((C33)+(C34)))/(C32),NA())</f>
        <v>#N/A</v>
      </c>
      <c r="D36" s="108" t="e">
        <f t="shared" ref="D36:G36" si="1">IFERROR(((D32)-((D33)+(D34)))/(D32),NA())</f>
        <v>#N/A</v>
      </c>
      <c r="E36" s="108" t="e">
        <f t="shared" si="1"/>
        <v>#N/A</v>
      </c>
      <c r="F36" s="108" t="e">
        <f t="shared" si="1"/>
        <v>#N/A</v>
      </c>
      <c r="G36" s="108" t="e">
        <f t="shared" si="1"/>
        <v>#N/A</v>
      </c>
      <c r="H36" s="76"/>
    </row>
  </sheetData>
  <mergeCells count="9">
    <mergeCell ref="H1:I1"/>
    <mergeCell ref="H2:I2"/>
    <mergeCell ref="H4:I4"/>
    <mergeCell ref="F5:G5"/>
    <mergeCell ref="B2:B3"/>
    <mergeCell ref="F1:G1"/>
    <mergeCell ref="F2:G2"/>
    <mergeCell ref="F3:G3"/>
    <mergeCell ref="F4:G4"/>
  </mergeCells>
  <conditionalFormatting sqref="I3">
    <cfRule type="cellIs" dxfId="2" priority="49" operator="equal">
      <formula>"NO"</formula>
    </cfRule>
  </conditionalFormatting>
  <conditionalFormatting sqref="D32">
    <cfRule type="containsText" dxfId="1" priority="48" operator="containsText" text="&quot;=data!&quot;">
      <formula>NOT(ISERROR(SEARCH("""=data!""",D32)))</formula>
    </cfRule>
  </conditionalFormatting>
  <conditionalFormatting sqref="I5">
    <cfRule type="cellIs" dxfId="0" priority="46" operator="equal">
      <formula>"yes"</formula>
    </cfRule>
  </conditionalFormatting>
  <hyperlinks>
    <hyperlink ref="D4" location="Snapshot!A1" display="Back to Snapshot"/>
  </hyperlinks>
  <printOptions horizontalCentered="1"/>
  <pageMargins left="0.45" right="0.45" top="0.5" bottom="0.5" header="0.3" footer="0.3"/>
  <pageSetup scale="79" orientation="landscape" r:id="rId1"/>
  <colBreaks count="1" manualBreakCount="1">
    <brk id="10" max="1048575" man="1"/>
  </colBreaks>
  <drawing r:id="rId2"/>
  <legacyDrawing r:id="rId3"/>
</worksheet>
</file>

<file path=xl/worksheets/sheet7.xml><?xml version="1.0" encoding="utf-8"?>
<x:worksheet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http://schemas.openxmlformats.org/spreadsheetml/2006/main" mc:Ignorable="x14ac">
  <x:sheetPr codeName="Sheet8">
    <x:tabColor theme="5" tint="0.59999389629810485"/>
    <x:pageSetUpPr fitToPage="1"/>
  </x:sheetPr>
  <x:dimension ref="B1:H100"/>
  <x:sheetViews>
    <x:sheetView showGridLines="0" zoomScaleNormal="100" zoomScaleSheetLayoutView="70" workbookViewId="0">
      <x:pane ySplit="5" topLeftCell="A6" activePane="bottomLeft" state="frozenSplit"/>
      <x:selection activeCell="I9" sqref="I9"/>
      <x:selection pane="bottomLeft" activeCell="B27" sqref="B27"/>
    </x:sheetView>
  </x:sheetViews>
  <x:sheetFormatPr defaultColWidth="8.7109375" defaultRowHeight="15" customHeight="1" x14ac:dyDescent="0.25"/>
  <x:cols>
    <x:col min="1" max="1" width="2.7109375" style="8" customWidth="1"/>
    <x:col min="2" max="2" width="55.85546875" style="7" customWidth="1"/>
    <x:col min="3" max="7" width="20.5703125" style="6" customWidth="1"/>
    <x:col min="8" max="16384" width="8.7109375" style="8"/>
  </x:cols>
  <x:sheetData>
    <x:row r="1" spans="2:8" s="19" customFormat="1" ht="19.5" thickBot="1" x14ac:dyDescent="0.35">
      <x:c r="B1" s="18" t="s">
        <x:v>6</x:v>
      </x:c>
      <x:c r="C1" s="20" t="s">
        <x:v>110</x:v>
      </x:c>
      <x:c r="G1" s="144" t="s">
        <x:v>99</x:v>
      </x:c>
    </x:row>
    <x:row r="2" spans="2:8" s="19" customFormat="1" ht="19.5" thickBot="1" x14ac:dyDescent="0.35">
      <x:c r="B2" s="18" t="s">
        <x:v>7</x:v>
      </x:c>
      <x:c r="C2" s="21">
        <x:v>2019</x:v>
      </x:c>
      <x:c r="G2" s="144"/>
    </x:row>
    <x:row r="3" spans="2:8" s="19" customFormat="1" ht="18.75" x14ac:dyDescent="0.3">
      <x:c r="B3" s="18"/>
      <x:c r="C3" s="75"/>
      <x:c r="G3" s="144"/>
    </x:row>
    <x:row r="4" spans="2:8" ht="15" customHeight="1" thickBot="1" x14ac:dyDescent="0.3">
      <x:c r="B4" s="9"/>
      <x:c r="D4" s="8"/>
      <x:c r="E4" s="8"/>
      <x:c r="F4" s="8"/>
      <x:c r="G4" s="145"/>
    </x:row>
    <x:row r="5" spans="2:8" ht="21.75" customHeight="1" thickBot="1" x14ac:dyDescent="0.3">
      <x:c r="B5" s="45"/>
      <x:c r="C5" s="39">
        <x:f>D5-1</x:f>
        <x:v>2013</x:v>
      </x:c>
      <x:c r="D5" s="15">
        <x:f>E5-1</x:f>
        <x:v>2014</x:v>
      </x:c>
      <x:c r="E5" s="15">
        <x:f>F5-1</x:f>
        <x:v>2015</x:v>
      </x:c>
      <x:c r="F5" s="15">
        <x:f>G5-1</x:f>
        <x:v>2016</x:v>
      </x:c>
      <x:c r="G5" s="15">
        <x:f>C2</x:f>
        <x:v>2017</x:v>
      </x:c>
      <x:c r="H5" s="1"/>
    </x:row>
    <x:row r="6" spans="2:8" ht="15" customHeight="1" x14ac:dyDescent="0.25">
      <x:c r="C6" s="11"/>
      <x:c r="D6" s="11"/>
      <x:c r="E6" s="11"/>
      <x:c r="F6" s="11"/>
      <x:c r="G6" s="11"/>
    </x:row>
    <x:row r="7" spans="2:8" ht="15" customHeight="1" x14ac:dyDescent="0.25">
      <x:c r="B7" s="9" t="s">
        <x:v>43</x:v>
      </x:c>
      <x:c r="C7" s="24" t="s">
        <x:v>11</x:v>
      </x:c>
      <x:c r="D7" s="10"/>
      <x:c r="E7" s="10"/>
      <x:c r="F7" s="10"/>
    </x:row>
    <x:row r="8" spans="2:8" s="1" customFormat="1" ht="15" customHeight="1" x14ac:dyDescent="0.25">
      <x:c r="B8" s="22" t="s">
        <x:v>12</x:v>
      </x:c>
      <x:c r="C8" s="87">
        <x:v>1163336.0000</x:v>
      </x:c>
      <x:c r="D8" s="87">
        <x:v>1467300.0000</x:v>
      </x:c>
      <x:c r="E8" s="87">
        <x:v>1431484.0000</x:v>
      </x:c>
      <x:c r="F8" s="87">
        <x:v>1254142.0000</x:v>
      </x:c>
      <x:c r="G8" s="87">
        <x:v>1315533.0000</x:v>
      </x:c>
    </x:row>
    <x:row r="9" spans="2:8" s="1" customFormat="1" ht="15" customHeight="1" x14ac:dyDescent="0.25">
      <x:c r="B9" s="22" t="s">
        <x:v>13</x:v>
      </x:c>
      <x:c r="C9" s="87">
        <x:v>0.0000</x:v>
      </x:c>
      <x:c r="D9" s="87">
        <x:v>0.0000</x:v>
      </x:c>
      <x:c r="E9" s="87">
        <x:v>0.0000</x:v>
      </x:c>
      <x:c r="F9" s="87">
        <x:v>0.0000</x:v>
      </x:c>
      <x:c r="G9" s="87">
        <x:v>0.0000</x:v>
      </x:c>
    </x:row>
    <x:row r="10" spans="2:8" s="1" customFormat="1" ht="15" customHeight="1" x14ac:dyDescent="0.25">
      <x:c r="B10" s="46" t="s">
        <x:v>109</x:v>
      </x:c>
      <x:c r="C10" s="88"/>
      <x:c r="D10" s="88"/>
      <x:c r="E10" s="88"/>
      <x:c r="F10" s="88"/>
      <x:c r="G10" s="88"/>
    </x:row>
    <x:row r="11" spans="2:8" s="1" customFormat="1" ht="15" customHeight="1" x14ac:dyDescent="0.25">
      <x:c r="B11" s="23" t="s">
        <x:v>15</x:v>
      </x:c>
      <x:c r="C11" s="87">
        <x:v>575253.0000</x:v>
      </x:c>
      <x:c r="D11" s="87">
        <x:v>766030.0000</x:v>
      </x:c>
      <x:c r="E11" s="87">
        <x:v>848244.0000</x:v>
      </x:c>
      <x:c r="F11" s="87">
        <x:v>1026297.0000</x:v>
      </x:c>
      <x:c r="G11" s="87">
        <x:v>996612.0000</x:v>
      </x:c>
    </x:row>
    <x:row r="12" spans="2:8" s="1" customFormat="1" ht="15" customHeight="1" x14ac:dyDescent="0.25">
      <x:c r="B12" s="49" t="s">
        <x:v>69</x:v>
      </x:c>
      <x:c r="C12" s="87">
        <x:v>109675.0000</x:v>
      </x:c>
      <x:c r="D12" s="87">
        <x:v>109563.0000</x:v>
      </x:c>
      <x:c r="E12" s="87">
        <x:v>109563.0000</x:v>
      </x:c>
      <x:c r="F12" s="87">
        <x:v>107610.0000</x:v>
      </x:c>
      <x:c r="G12" s="87">
        <x:v>105620.0000</x:v>
      </x:c>
      <x:c r="H12" s="82"/>
    </x:row>
    <x:row r="13" spans="2:8" s="1" customFormat="1" ht="15" customHeight="1" x14ac:dyDescent="0.25">
      <x:c r="B13" s="36" t="s">
        <x:v>25</x:v>
      </x:c>
      <x:c r="C13" s="87">
        <x:v>0.0000</x:v>
      </x:c>
      <x:c r="D13" s="87">
        <x:v>0.0000</x:v>
      </x:c>
      <x:c r="E13" s="87">
        <x:v>0.0000</x:v>
      </x:c>
      <x:c r="F13" s="87">
        <x:v>0.0000</x:v>
      </x:c>
      <x:c r="G13" s="87">
        <x:v>0.0000</x:v>
      </x:c>
    </x:row>
    <x:row r="14" spans="2:8" s="1" customFormat="1" ht="15" customHeight="1" x14ac:dyDescent="0.25">
      <x:c r="B14" s="9" t="s">
        <x:v>38</x:v>
      </x:c>
      <x:c r="C14" s="89" t="e">
        <x:f>(C8+C9-C10)/((C11+C12+C13)/365)</x:f>
        <x:v>#DIV/0!</x:v>
      </x:c>
      <x:c r="D14" s="89" t="e">
        <x:f t="shared" ref="D14:G14" si="0">(D8+D9-D10)/((D11+D12+D13)/365)</x:f>
        <x:v>#DIV/0!</x:v>
      </x:c>
      <x:c r="E14" s="89" t="e">
        <x:f t="shared" si="0"/>
        <x:v>#DIV/0!</x:v>
      </x:c>
      <x:c r="F14" s="89" t="e">
        <x:f t="shared" si="0"/>
        <x:v>#DIV/0!</x:v>
      </x:c>
      <x:c r="G14" s="89" t="e">
        <x:f t="shared" si="0"/>
        <x:v>#DIV/0!</x:v>
      </x:c>
    </x:row>
    <x:row r="15" spans="2:8" ht="15" customHeight="1" x14ac:dyDescent="0.25">
      <x:c r="C15" s="90"/>
      <x:c r="D15" s="90"/>
      <x:c r="E15" s="90"/>
      <x:c r="F15" s="90"/>
      <x:c r="G15" s="90"/>
    </x:row>
    <x:row r="16" spans="2:8" ht="15" customHeight="1" x14ac:dyDescent="0.25">
      <x:c r="B16" s="9" t="s">
        <x:v>42</x:v>
      </x:c>
      <x:c r="C16" s="91" t="s">
        <x:v>16</x:v>
      </x:c>
      <x:c r="D16" s="92"/>
      <x:c r="E16" s="92"/>
      <x:c r="F16" s="92"/>
      <x:c r="G16" s="93"/>
    </x:row>
    <x:row r="17" spans="2:8" s="1" customFormat="1" ht="15" customHeight="1" x14ac:dyDescent="0.25">
      <x:c r="B17" s="22" t="s">
        <x:v>55</x:v>
      </x:c>
      <x:c r="C17" s="87">
        <x:v>813707.0000</x:v>
      </x:c>
      <x:c r="D17" s="87">
        <x:v>819132.0000</x:v>
      </x:c>
      <x:c r="E17" s="87">
        <x:v>853695.0000</x:v>
      </x:c>
      <x:c r="F17" s="87">
        <x:v>868913.0000</x:v>
      </x:c>
      <x:c r="G17" s="87">
        <x:v>886314.0000</x:v>
      </x:c>
    </x:row>
    <x:row r="18" spans="2:8" s="1" customFormat="1" ht="15" customHeight="1" x14ac:dyDescent="0.25">
      <x:c r="B18" s="22" t="s">
        <x:v>56</x:v>
      </x:c>
      <x:c r="C18" s="87">
        <x:v>0.0000</x:v>
      </x:c>
      <x:c r="D18" s="87">
        <x:v>0.0000</x:v>
      </x:c>
      <x:c r="E18" s="87">
        <x:v>0.0000</x:v>
      </x:c>
      <x:c r="F18" s="87">
        <x:v>0.0000</x:v>
      </x:c>
      <x:c r="G18" s="87">
        <x:v>0.0000</x:v>
      </x:c>
    </x:row>
    <x:row r="19" spans="2:8" s="1" customFormat="1" ht="15" customHeight="1" x14ac:dyDescent="0.25">
      <x:c r="B19" s="22" t="s">
        <x:v>58</x:v>
      </x:c>
      <x:c r="C19" s="87">
        <x:v>22781.0000</x:v>
      </x:c>
      <x:c r="D19" s="87">
        <x:v>19091.0000</x:v>
      </x:c>
      <x:c r="E19" s="87">
        <x:v>19706.0000</x:v>
      </x:c>
      <x:c r="F19" s="87">
        <x:v>38703.0000</x:v>
      </x:c>
      <x:c r="G19" s="87">
        <x:v>19706.0000</x:v>
      </x:c>
    </x:row>
    <x:row r="20" spans="2:8" s="1" customFormat="1" ht="15" customHeight="1" x14ac:dyDescent="0.25">
      <x:c r="B20" s="22" t="s">
        <x:v>59</x:v>
      </x:c>
      <x:c r="C20" s="87">
        <x:v>440635.0000</x:v>
      </x:c>
      <x:c r="D20" s="87">
        <x:v>446817.0000</x:v>
      </x:c>
      <x:c r="E20" s="87">
        <x:v>488776.0000</x:v>
      </x:c>
      <x:c r="F20" s="87">
        <x:v>673538.0000</x:v>
      </x:c>
      <x:c r="G20" s="87">
        <x:v>554516.0000</x:v>
      </x:c>
    </x:row>
    <x:row r="21" spans="2:8" s="1" customFormat="1" ht="15" customHeight="1" x14ac:dyDescent="0.25">
      <x:c r="B21" s="22" t="s">
        <x:v>60</x:v>
      </x:c>
      <x:c r="C21" s="87">
        <x:v>0.0000</x:v>
      </x:c>
      <x:c r="D21" s="87">
        <x:v>0.0000</x:v>
      </x:c>
      <x:c r="E21" s="87">
        <x:v>0.0000</x:v>
      </x:c>
      <x:c r="F21" s="87">
        <x:v>0.0000</x:v>
      </x:c>
      <x:c r="G21" s="87">
        <x:v>0.0000</x:v>
      </x:c>
    </x:row>
    <x:row r="22" spans="2:8" s="1" customFormat="1" ht="15" customHeight="1" x14ac:dyDescent="0.25">
      <x:c r="B22" s="22" t="s">
        <x:v>61</x:v>
      </x:c>
      <x:c r="C22" s="87">
        <x:v>16206.0000</x:v>
      </x:c>
      <x:c r="D22" s="87">
        <x:v>3033.0000</x:v>
      </x:c>
      <x:c r="E22" s="87">
        <x:v>26438.0000</x:v>
      </x:c>
      <x:c r="F22" s="87">
        <x:v>28688.0000</x:v>
      </x:c>
      <x:c r="G22" s="87">
        <x:v>100976.0000</x:v>
      </x:c>
    </x:row>
    <x:row r="23" spans="2:8" s="1" customFormat="1" ht="15" customHeight="1" x14ac:dyDescent="0.25">
      <x:c r="B23" s="12" t="s">
        <x:v>57</x:v>
      </x:c>
      <x:c r="C23" s="94">
        <x:f>SUM(C17:C22)</x:f>
        <x:v>0</x:v>
      </x:c>
      <x:c r="D23" s="94">
        <x:f t="shared" ref="D23:G23" si="1">SUM(D17:D22)</x:f>
        <x:v>0</x:v>
      </x:c>
      <x:c r="E23" s="94">
        <x:f t="shared" si="1"/>
        <x:v>0</x:v>
      </x:c>
      <x:c r="F23" s="94">
        <x:f t="shared" si="1"/>
        <x:v>0</x:v>
      </x:c>
      <x:c r="G23" s="94">
        <x:f t="shared" si="1"/>
        <x:v>0</x:v>
      </x:c>
    </x:row>
    <x:row r="24" spans="2:8" s="1" customFormat="1" ht="15" customHeight="1" x14ac:dyDescent="0.25">
      <x:c r="B24" s="12" t="s">
        <x:v>14</x:v>
      </x:c>
      <x:c r="C24" s="87">
        <x:v>575253.0000</x:v>
      </x:c>
      <x:c r="D24" s="87">
        <x:v>766030.0000</x:v>
      </x:c>
      <x:c r="E24" s="87">
        <x:v>848244.0000</x:v>
      </x:c>
      <x:c r="F24" s="87">
        <x:v>1026297.0000</x:v>
      </x:c>
      <x:c r="G24" s="87">
        <x:v>996612.0000</x:v>
      </x:c>
    </x:row>
    <x:row r="25" spans="2:8" s="1" customFormat="1" ht="15" customHeight="1" x14ac:dyDescent="0.25">
      <x:c r="B25" s="12" t="s">
        <x:v>70</x:v>
      </x:c>
      <x:c r="C25" s="87">
        <x:v>109675.0000</x:v>
      </x:c>
      <x:c r="D25" s="87">
        <x:v>109563.0000</x:v>
      </x:c>
      <x:c r="E25" s="87">
        <x:v>109563.0000</x:v>
      </x:c>
      <x:c r="F25" s="87">
        <x:v>107610.0000</x:v>
      </x:c>
      <x:c r="G25" s="87">
        <x:v>105620.0000</x:v>
      </x:c>
    </x:row>
    <x:row r="26" spans="2:8" s="1" customFormat="1" ht="15" customHeight="1" x14ac:dyDescent="0.25">
      <x:c r="B26" s="9" t="s">
        <x:v>2</x:v>
      </x:c>
      <x:c r="C26" s="95" t="e">
        <x:f>(C23-(C24+C25))/C23</x:f>
        <x:v>#DIV/0!</x:v>
      </x:c>
      <x:c r="D26" s="95" t="e">
        <x:f>(D23-(D24+D25))/D23</x:f>
        <x:v>#DIV/0!</x:v>
      </x:c>
      <x:c r="E26" s="95" t="e">
        <x:f t="shared" ref="E26:G26" si="2">(E23-(E24+E25))/E23</x:f>
        <x:v>#DIV/0!</x:v>
      </x:c>
      <x:c r="F26" s="95" t="e">
        <x:f t="shared" si="2"/>
        <x:v>#DIV/0!</x:v>
      </x:c>
      <x:c r="G26" s="95" t="e">
        <x:f t="shared" si="2"/>
        <x:v>#DIV/0!</x:v>
      </x:c>
    </x:row>
    <x:row r="27" spans="2:8" s="1" customFormat="1" ht="15" customHeight="1" x14ac:dyDescent="0.25">
      <x:c r="B27" s="9"/>
      <x:c r="C27" s="96"/>
      <x:c r="D27" s="96"/>
      <x:c r="E27" s="96"/>
      <x:c r="F27" s="96"/>
      <x:c r="G27" s="96"/>
    </x:row>
    <x:row r="28" spans="2:8" ht="15" customHeight="1" x14ac:dyDescent="0.25">
      <x:c r="B28" s="9" t="s">
        <x:v>41</x:v>
      </x:c>
      <x:c r="C28" s="91" t="s">
        <x:v>16</x:v>
      </x:c>
      <x:c r="D28" s="92"/>
      <x:c r="E28" s="92"/>
      <x:c r="F28" s="92"/>
      <x:c r="G28" s="93"/>
    </x:row>
    <x:row r="29" spans="2:8" s="1" customFormat="1" ht="15" customHeight="1" x14ac:dyDescent="0.25">
      <x:c r="B29" s="12" t="s">
        <x:v>75</x:v>
      </x:c>
      <x:c r="C29" s="87">
        <x:v>940230.0000</x:v>
      </x:c>
      <x:c r="D29" s="87">
        <x:v>1163336.0000</x:v>
      </x:c>
      <x:c r="E29" s="87">
        <x:v>1467300.0000</x:v>
      </x:c>
      <x:c r="F29" s="87">
        <x:v>1431484.0000</x:v>
      </x:c>
      <x:c r="G29" s="87">
        <x:v>1254142.0000</x:v>
      </x:c>
    </x:row>
    <x:row r="30" spans="2:8" s="1" customFormat="1" ht="15" customHeight="1" x14ac:dyDescent="0.25">
      <x:c r="B30" s="14" t="s">
        <x:v>26</x:v>
      </x:c>
      <x:c r="C30" s="97"/>
      <x:c r="D30" s="97"/>
      <x:c r="E30" s="97"/>
      <x:c r="F30" s="97"/>
      <x:c r="G30" s="97"/>
      <x:c r="H30" s="82"/>
    </x:row>
    <x:row r="31" spans="2:8" ht="15" customHeight="1" x14ac:dyDescent="0.25">
      <x:c r="B31" s="25" t="s">
        <x:v>76</x:v>
      </x:c>
      <x:c r="C31" s="87">
        <x:v>1163336.0000</x:v>
      </x:c>
      <x:c r="D31" s="87">
        <x:v>1467300.0000</x:v>
      </x:c>
      <x:c r="E31" s="87">
        <x:v>1431484.0000</x:v>
      </x:c>
      <x:c r="F31" s="87">
        <x:v>1254142.0000</x:v>
      </x:c>
      <x:c r="G31" s="87">
        <x:v>1315533.0000</x:v>
      </x:c>
    </x:row>
    <x:row r="32" spans="2:8" ht="15" customHeight="1" thickBot="1" x14ac:dyDescent="0.3">
      <x:c r="B32" s="13" t="s">
        <x:v>27</x:v>
      </x:c>
      <x:c r="C32" s="98"/>
      <x:c r="D32" s="98"/>
      <x:c r="E32" s="98"/>
      <x:c r="F32" s="98"/>
      <x:c r="G32" s="98"/>
      <x:c r="H32" s="82"/>
    </x:row>
    <x:row r="33" spans="2:7" s="1" customFormat="1" ht="15" customHeight="1" x14ac:dyDescent="0.25">
      <x:c r="B33" s="9" t="s">
        <x:v>22</x:v>
      </x:c>
      <x:c r="C33" s="99" t="e">
        <x:f>((C31-C32)-(C29-C30))/(C29-C30)</x:f>
        <x:v>#DIV/0!</x:v>
      </x:c>
      <x:c r="D33" s="99" t="e">
        <x:f t="shared" ref="D33:G33" si="3">((D31-D32)-(D29-D30))/(D29-D30)</x:f>
        <x:v>#DIV/0!</x:v>
      </x:c>
      <x:c r="E33" s="99" t="e">
        <x:f t="shared" si="3"/>
        <x:v>#DIV/0!</x:v>
      </x:c>
      <x:c r="F33" s="99" t="e">
        <x:f t="shared" si="3"/>
        <x:v>#DIV/0!</x:v>
      </x:c>
      <x:c r="G33" s="99" t="e">
        <x:f t="shared" si="3"/>
        <x:v>#DIV/0!</x:v>
      </x:c>
    </x:row>
    <x:row r="34" spans="2:7" s="1" customFormat="1" ht="15" customHeight="1" x14ac:dyDescent="0.25">
      <x:c r="B34" s="9"/>
      <x:c r="C34" s="96"/>
      <x:c r="D34" s="96"/>
      <x:c r="E34" s="96"/>
      <x:c r="F34" s="96"/>
      <x:c r="G34" s="96"/>
    </x:row>
    <x:row r="35" spans="2:7" s="74" customFormat="1" ht="15" customHeight="1" x14ac:dyDescent="0.25">
      <x:c r="B35" s="9" t="s">
        <x:v>40</x:v>
      </x:c>
      <x:c r="C35" s="100" t="s">
        <x:v>10</x:v>
      </x:c>
      <x:c r="D35" s="101"/>
      <x:c r="E35" s="101"/>
      <x:c r="F35" s="101"/>
      <x:c r="G35" s="102"/>
    </x:row>
    <x:row r="36" spans="2:7" ht="15" customHeight="1" x14ac:dyDescent="0.25">
      <x:c r="B36" s="9" t="s">
        <x:v>29</x:v>
      </x:c>
      <x:c r="C36" s="100"/>
      <x:c r="D36" s="101"/>
      <x:c r="E36" s="101"/>
      <x:c r="F36" s="101"/>
      <x:c r="G36" s="103"/>
    </x:row>
    <x:row r="37" spans="2:7" s="1" customFormat="1" ht="15" customHeight="1" x14ac:dyDescent="0.25">
      <x:c r="B37" s="12" t="s">
        <x:v>85</x:v>
      </x:c>
      <x:c r="C37" s="87">
        <x:v>1293329.0000</x:v>
      </x:c>
      <x:c r="D37" s="87">
        <x:v>1288073.0000</x:v>
      </x:c>
      <x:c r="E37" s="87">
        <x:v>1388615.0000</x:v>
      </x:c>
      <x:c r="F37" s="87">
        <x:v>1609842.0000</x:v>
      </x:c>
      <x:c r="G37" s="87">
        <x:v>1561512.0000</x:v>
      </x:c>
    </x:row>
    <x:row r="38" spans="2:7" s="1" customFormat="1" ht="15" customHeight="1" x14ac:dyDescent="0.25">
      <x:c r="B38" s="12" t="s">
        <x:v>91</x:v>
      </x:c>
      <x:c r="C38" s="87">
        <x:v>575253.0000</x:v>
      </x:c>
      <x:c r="D38" s="87">
        <x:v>766030.0000</x:v>
      </x:c>
      <x:c r="E38" s="87">
        <x:v>848244.0000</x:v>
      </x:c>
      <x:c r="F38" s="87">
        <x:v>1026297.0000</x:v>
      </x:c>
      <x:c r="G38" s="87">
        <x:v>996612.0000</x:v>
      </x:c>
    </x:row>
    <x:row r="39" spans="2:7" s="1" customFormat="1" ht="15" customHeight="1" thickBot="1" x14ac:dyDescent="0.3">
      <x:c r="B39" s="13" t="s">
        <x:v>86</x:v>
      </x:c>
      <x:c r="C39" s="87">
        <x:v>109675.0000</x:v>
      </x:c>
      <x:c r="D39" s="87">
        <x:v>109563.0000</x:v>
      </x:c>
      <x:c r="E39" s="87">
        <x:v>109563.0000</x:v>
      </x:c>
      <x:c r="F39" s="87">
        <x:v>107610.0000</x:v>
      </x:c>
      <x:c r="G39" s="87">
        <x:v>105620.0000</x:v>
      </x:c>
    </x:row>
    <x:row r="40" spans="2:7" s="1" customFormat="1" ht="15" customHeight="1" x14ac:dyDescent="0.25">
      <x:c r="B40" s="9" t="s">
        <x:v>4</x:v>
      </x:c>
      <x:c r="C40" s="104" t="e">
        <x:f>(C37-(C38+C39))/C37</x:f>
        <x:v>#DIV/0!</x:v>
      </x:c>
      <x:c r="D40" s="104" t="e">
        <x:f>(D37-(D38+D39))/D37</x:f>
        <x:v>#DIV/0!</x:v>
      </x:c>
      <x:c r="E40" s="104" t="e">
        <x:f>(E37-(E38+E39))/E37</x:f>
        <x:v>#DIV/0!</x:v>
      </x:c>
      <x:c r="F40" s="104" t="e">
        <x:f>(F37-(F38+F39))/F37</x:f>
        <x:v>#DIV/0!</x:v>
      </x:c>
      <x:c r="G40" s="104" t="e">
        <x:f>(G37-(G38+G39))/G37</x:f>
        <x:v>#DIV/0!</x:v>
      </x:c>
    </x:row>
    <x:row r="41" spans="2:7" s="1" customFormat="1" ht="15" customHeight="1" x14ac:dyDescent="0.25">
      <x:c r="B41" s="9"/>
      <x:c r="C41" s="96"/>
      <x:c r="D41" s="96"/>
      <x:c r="E41" s="96"/>
      <x:c r="F41" s="96"/>
      <x:c r="G41" s="96"/>
    </x:row>
    <x:row r="42" spans="2:7" ht="15" customHeight="1" x14ac:dyDescent="0.25">
      <x:c r="B42" s="9" t="s">
        <x:v>44</x:v>
      </x:c>
      <x:c r="C42" s="91" t="s">
        <x:v>16</x:v>
      </x:c>
      <x:c r="D42" s="92"/>
      <x:c r="E42" s="92"/>
      <x:c r="F42" s="92"/>
      <x:c r="G42" s="93"/>
    </x:row>
    <x:row r="43" spans="2:7" s="1" customFormat="1" x14ac:dyDescent="0.25">
      <x:c r="B43" s="12" t="s">
        <x:v>68</x:v>
      </x:c>
      <x:c r="C43" s="87">
        <x:v>79469.0000</x:v>
      </x:c>
      <x:c r="D43" s="87">
        <x:v>81148.0000</x:v>
      </x:c>
      <x:c r="E43" s="87">
        <x:v>66806.0000</x:v>
      </x:c>
      <x:c r="F43" s="87">
        <x:v>87242.0000</x:v>
      </x:c>
      <x:c r="G43" s="87">
        <x:v>89249.0000</x:v>
      </x:c>
    </x:row>
    <x:row r="44" spans="2:7" s="1" customFormat="1" ht="15" customHeight="1" x14ac:dyDescent="0.25">
      <x:c r="B44" s="14" t="s">
        <x:v>23</x:v>
      </x:c>
      <x:c r="C44" s="87">
        <x:v>30206.0000</x:v>
      </x:c>
      <x:c r="D44" s="87">
        <x:v>28415.0000</x:v>
      </x:c>
      <x:c r="E44" s="87">
        <x:v>42757.0000</x:v>
      </x:c>
      <x:c r="F44" s="87">
        <x:v>20368.0000</x:v>
      </x:c>
      <x:c r="G44" s="87">
        <x:v>16371.0000</x:v>
      </x:c>
    </x:row>
    <x:row r="45" spans="2:7" ht="15" customHeight="1" thickBot="1" x14ac:dyDescent="0.3">
      <x:c r="B45" s="13" t="s">
        <x:v>17</x:v>
      </x:c>
      <x:c r="C45" s="105">
        <x:f>C23</x:f>
        <x:v>0</x:v>
      </x:c>
      <x:c r="D45" s="105">
        <x:f>D23</x:f>
        <x:v>0</x:v>
      </x:c>
      <x:c r="E45" s="105">
        <x:f>E23</x:f>
        <x:v>0</x:v>
      </x:c>
      <x:c r="F45" s="105">
        <x:f>F23</x:f>
        <x:v>0</x:v>
      </x:c>
      <x:c r="G45" s="105">
        <x:f>G23</x:f>
        <x:v>0</x:v>
      </x:c>
    </x:row>
    <x:row r="46" spans="2:7" s="1" customFormat="1" ht="15" customHeight="1" x14ac:dyDescent="0.25">
      <x:c r="B46" s="9" t="s">
        <x:v>1</x:v>
      </x:c>
      <x:c r="C46" s="95" t="e">
        <x:f>(C43+C44)/(C45)</x:f>
        <x:v>#DIV/0!</x:v>
      </x:c>
      <x:c r="D46" s="95" t="e">
        <x:f t="shared" ref="D46:G46" si="4">(D43+D44)/(D45)</x:f>
        <x:v>#DIV/0!</x:v>
      </x:c>
      <x:c r="E46" s="95" t="e">
        <x:f t="shared" si="4"/>
        <x:v>#DIV/0!</x:v>
      </x:c>
      <x:c r="F46" s="95" t="e">
        <x:f t="shared" si="4"/>
        <x:v>#DIV/0!</x:v>
      </x:c>
      <x:c r="G46" s="95" t="e">
        <x:f t="shared" si="4"/>
        <x:v>#DIV/0!</x:v>
      </x:c>
    </x:row>
    <x:row r="47" spans="2:7" s="1" customFormat="1" ht="15" customHeight="1" x14ac:dyDescent="0.25">
      <x:c r="B47" s="9"/>
      <x:c r="C47" s="96"/>
      <x:c r="D47" s="96"/>
      <x:c r="E47" s="96"/>
      <x:c r="F47" s="96"/>
      <x:c r="G47" s="96"/>
    </x:row>
    <x:row r="48" spans="2:7" ht="15" customHeight="1" x14ac:dyDescent="0.25">
      <x:c r="C48" s="103"/>
      <x:c r="D48" s="103"/>
      <x:c r="E48" s="103"/>
      <x:c r="F48" s="103"/>
      <x:c r="G48" s="103"/>
    </x:row>
    <x:row r="61" spans="2:7" ht="15" customHeight="1" x14ac:dyDescent="0.25">
      <x:c r="B61" s="17"/>
      <x:c r="C61" s="8"/>
      <x:c r="D61" s="8"/>
      <x:c r="E61" s="8"/>
      <x:c r="F61" s="8"/>
      <x:c r="G61" s="8"/>
    </x:row>
    <x:row r="62" spans="2:7" ht="15" customHeight="1" x14ac:dyDescent="0.25">
      <x:c r="B62" s="36"/>
      <x:c r="C62" s="8"/>
      <x:c r="D62" s="8"/>
      <x:c r="E62" s="8"/>
      <x:c r="F62" s="8"/>
      <x:c r="G62" s="8"/>
    </x:row>
    <x:row r="63" spans="2:7" ht="15" customHeight="1" x14ac:dyDescent="0.25">
      <x:c r="B63" s="36"/>
      <x:c r="C63" s="8"/>
      <x:c r="D63" s="8"/>
      <x:c r="E63" s="8"/>
      <x:c r="F63" s="8"/>
      <x:c r="G63" s="8"/>
    </x:row>
    <x:row r="64" spans="2:7" ht="15" customHeight="1" x14ac:dyDescent="0.25">
      <x:c r="B64" s="36"/>
      <x:c r="C64" s="8"/>
      <x:c r="D64" s="8"/>
      <x:c r="E64" s="8"/>
      <x:c r="F64" s="8"/>
      <x:c r="G64" s="8"/>
    </x:row>
    <x:row r="65" spans="2:7" ht="15" customHeight="1" x14ac:dyDescent="0.25">
      <x:c r="B65" s="36"/>
      <x:c r="C65" s="8"/>
      <x:c r="D65" s="8"/>
      <x:c r="E65" s="8"/>
      <x:c r="F65" s="8"/>
      <x:c r="G65" s="8"/>
    </x:row>
    <x:row r="66" spans="2:7" ht="15" customHeight="1" x14ac:dyDescent="0.25">
      <x:c r="B66" s="36"/>
      <x:c r="C66" s="8"/>
      <x:c r="D66" s="8"/>
      <x:c r="E66" s="8"/>
      <x:c r="F66" s="8"/>
      <x:c r="G66" s="8"/>
    </x:row>
    <x:row r="67" spans="2:7" ht="15" customHeight="1" x14ac:dyDescent="0.25">
      <x:c r="B67" s="36"/>
      <x:c r="C67" s="8"/>
      <x:c r="D67" s="8"/>
      <x:c r="E67" s="8"/>
      <x:c r="F67" s="8"/>
      <x:c r="G67" s="8"/>
    </x:row>
    <x:row r="68" spans="2:7" ht="15" customHeight="1" x14ac:dyDescent="0.25">
      <x:c r="B68" s="36"/>
      <x:c r="C68" s="8"/>
      <x:c r="D68" s="8"/>
      <x:c r="E68" s="8"/>
      <x:c r="F68" s="8"/>
      <x:c r="G68" s="8"/>
    </x:row>
    <x:row r="69" spans="2:7" ht="15" customHeight="1" x14ac:dyDescent="0.25">
      <x:c r="B69" s="36"/>
      <x:c r="C69" s="8"/>
      <x:c r="D69" s="8"/>
      <x:c r="E69" s="8"/>
      <x:c r="F69" s="8"/>
      <x:c r="G69" s="8"/>
    </x:row>
    <x:row r="70" spans="2:7" ht="15" customHeight="1" x14ac:dyDescent="0.25">
      <x:c r="B70" s="36"/>
      <x:c r="C70" s="8"/>
      <x:c r="D70" s="8"/>
      <x:c r="E70" s="8"/>
      <x:c r="F70" s="8"/>
      <x:c r="G70" s="8"/>
    </x:row>
    <x:row r="71" spans="2:7" ht="15" customHeight="1" x14ac:dyDescent="0.25">
      <x:c r="B71" s="36"/>
      <x:c r="C71" s="8"/>
      <x:c r="D71" s="8"/>
      <x:c r="E71" s="8"/>
      <x:c r="F71" s="8"/>
      <x:c r="G71" s="8"/>
    </x:row>
    <x:row r="72" spans="2:7" ht="15" customHeight="1" x14ac:dyDescent="0.25">
      <x:c r="B72" s="36"/>
      <x:c r="C72" s="8"/>
      <x:c r="D72" s="8"/>
      <x:c r="E72" s="8"/>
      <x:c r="F72" s="8"/>
      <x:c r="G72" s="8"/>
    </x:row>
    <x:row r="73" spans="2:7" ht="15" customHeight="1" x14ac:dyDescent="0.25">
      <x:c r="B73" s="36"/>
      <x:c r="C73" s="8"/>
      <x:c r="D73" s="8"/>
      <x:c r="E73" s="8"/>
      <x:c r="F73" s="8"/>
      <x:c r="G73" s="8"/>
    </x:row>
    <x:row r="74" spans="2:7" ht="15" customHeight="1" x14ac:dyDescent="0.25">
      <x:c r="B74" s="36"/>
      <x:c r="C74" s="8"/>
      <x:c r="D74" s="8"/>
      <x:c r="E74" s="8"/>
      <x:c r="F74" s="8"/>
      <x:c r="G74" s="8"/>
    </x:row>
    <x:row r="75" spans="2:7" ht="15" customHeight="1" x14ac:dyDescent="0.25">
      <x:c r="B75" s="36"/>
      <x:c r="C75" s="8"/>
      <x:c r="D75" s="8"/>
      <x:c r="E75" s="8"/>
      <x:c r="F75" s="8"/>
      <x:c r="G75" s="8"/>
    </x:row>
    <x:row r="76" spans="2:7" ht="15" customHeight="1" x14ac:dyDescent="0.25">
      <x:c r="B76" s="36"/>
      <x:c r="C76" s="8"/>
      <x:c r="D76" s="8"/>
      <x:c r="E76" s="8"/>
      <x:c r="F76" s="8"/>
      <x:c r="G76" s="8"/>
    </x:row>
    <x:row r="77" spans="2:7" ht="15" customHeight="1" x14ac:dyDescent="0.25">
      <x:c r="B77" s="36"/>
      <x:c r="C77" s="8"/>
      <x:c r="D77" s="8"/>
      <x:c r="E77" s="8"/>
      <x:c r="F77" s="8"/>
      <x:c r="G77" s="8"/>
    </x:row>
    <x:row r="78" spans="2:7" ht="15" customHeight="1" x14ac:dyDescent="0.25">
      <x:c r="B78" s="36"/>
      <x:c r="C78" s="8"/>
      <x:c r="D78" s="8"/>
      <x:c r="E78" s="8"/>
      <x:c r="F78" s="8"/>
      <x:c r="G78" s="8"/>
    </x:row>
    <x:row r="79" spans="2:7" ht="15" customHeight="1" x14ac:dyDescent="0.25">
      <x:c r="B79" s="36"/>
      <x:c r="C79" s="8"/>
      <x:c r="D79" s="8"/>
      <x:c r="E79" s="8"/>
      <x:c r="F79" s="8"/>
      <x:c r="G79" s="8"/>
    </x:row>
    <x:row r="80" spans="2:7" ht="15" customHeight="1" x14ac:dyDescent="0.25">
      <x:c r="B80" s="36"/>
      <x:c r="C80" s="8"/>
      <x:c r="D80" s="8"/>
      <x:c r="E80" s="8"/>
      <x:c r="F80" s="8"/>
      <x:c r="G80" s="8"/>
    </x:row>
    <x:row r="81" spans="2:7" ht="15" customHeight="1" x14ac:dyDescent="0.25">
      <x:c r="B81" s="36"/>
      <x:c r="C81" s="8"/>
      <x:c r="D81" s="8"/>
      <x:c r="E81" s="8"/>
      <x:c r="F81" s="8"/>
      <x:c r="G81" s="8"/>
    </x:row>
    <x:row r="82" spans="2:7" ht="15" customHeight="1" x14ac:dyDescent="0.25">
      <x:c r="B82" s="36"/>
      <x:c r="C82" s="8"/>
      <x:c r="D82" s="8"/>
      <x:c r="E82" s="8"/>
      <x:c r="F82" s="8"/>
      <x:c r="G82" s="8"/>
    </x:row>
    <x:row r="83" spans="2:7" ht="15" customHeight="1" x14ac:dyDescent="0.25">
      <x:c r="B83" s="36"/>
      <x:c r="C83" s="8"/>
      <x:c r="D83" s="8"/>
      <x:c r="E83" s="8"/>
      <x:c r="F83" s="8"/>
      <x:c r="G83" s="8"/>
    </x:row>
    <x:row r="84" spans="2:7" ht="15" customHeight="1" x14ac:dyDescent="0.25">
      <x:c r="B84" s="36"/>
      <x:c r="C84" s="8"/>
      <x:c r="D84" s="8"/>
      <x:c r="E84" s="8"/>
      <x:c r="F84" s="8"/>
      <x:c r="G84" s="8"/>
    </x:row>
    <x:row r="85" spans="2:7" ht="15" customHeight="1" x14ac:dyDescent="0.25">
      <x:c r="B85" s="36"/>
      <x:c r="C85" s="8"/>
      <x:c r="D85" s="8"/>
      <x:c r="E85" s="8"/>
      <x:c r="F85" s="8"/>
      <x:c r="G85" s="8"/>
    </x:row>
    <x:row r="86" spans="2:7" ht="15" customHeight="1" x14ac:dyDescent="0.25">
      <x:c r="B86" s="36"/>
      <x:c r="C86" s="8"/>
      <x:c r="D86" s="8"/>
      <x:c r="E86" s="8"/>
      <x:c r="F86" s="8"/>
      <x:c r="G86" s="8"/>
    </x:row>
    <x:row r="87" spans="2:7" ht="15" customHeight="1" x14ac:dyDescent="0.25">
      <x:c r="B87" s="36"/>
      <x:c r="C87" s="8"/>
      <x:c r="D87" s="8"/>
      <x:c r="E87" s="8"/>
      <x:c r="F87" s="8"/>
      <x:c r="G87" s="8"/>
    </x:row>
    <x:row r="88" spans="2:7" ht="15" customHeight="1" x14ac:dyDescent="0.25">
      <x:c r="B88" s="36"/>
      <x:c r="C88" s="8"/>
      <x:c r="D88" s="8"/>
      <x:c r="E88" s="8"/>
      <x:c r="F88" s="8"/>
      <x:c r="G88" s="8"/>
    </x:row>
    <x:row r="89" spans="2:7" ht="15" customHeight="1" x14ac:dyDescent="0.25">
      <x:c r="B89" s="36"/>
      <x:c r="C89" s="8"/>
      <x:c r="D89" s="8"/>
      <x:c r="E89" s="8"/>
      <x:c r="F89" s="8"/>
      <x:c r="G89" s="8"/>
    </x:row>
    <x:row r="90" spans="2:7" ht="15" customHeight="1" x14ac:dyDescent="0.25">
      <x:c r="B90" s="36"/>
      <x:c r="C90" s="8"/>
      <x:c r="D90" s="8"/>
      <x:c r="E90" s="8"/>
      <x:c r="F90" s="8"/>
      <x:c r="G90" s="8"/>
    </x:row>
    <x:row r="91" spans="2:7" ht="15" customHeight="1" x14ac:dyDescent="0.25">
      <x:c r="B91" s="36"/>
      <x:c r="C91" s="8"/>
      <x:c r="D91" s="8"/>
      <x:c r="E91" s="8"/>
      <x:c r="F91" s="8"/>
      <x:c r="G91" s="8"/>
    </x:row>
    <x:row r="92" spans="2:7" ht="15" customHeight="1" x14ac:dyDescent="0.25">
      <x:c r="B92" s="36"/>
      <x:c r="C92" s="8"/>
      <x:c r="D92" s="8"/>
      <x:c r="E92" s="8"/>
      <x:c r="F92" s="8"/>
      <x:c r="G92" s="8"/>
    </x:row>
    <x:row r="93" spans="2:7" ht="15" customHeight="1" x14ac:dyDescent="0.25">
      <x:c r="B93" s="36"/>
      <x:c r="C93" s="8"/>
      <x:c r="D93" s="8"/>
      <x:c r="E93" s="8"/>
      <x:c r="F93" s="8"/>
      <x:c r="G93" s="8"/>
    </x:row>
    <x:row r="94" spans="2:7" ht="15" customHeight="1" x14ac:dyDescent="0.25">
      <x:c r="B94" s="36"/>
      <x:c r="C94" s="8"/>
      <x:c r="D94" s="8"/>
      <x:c r="E94" s="8"/>
      <x:c r="F94" s="8"/>
      <x:c r="G94" s="8"/>
    </x:row>
    <x:row r="95" spans="2:7" ht="15" customHeight="1" x14ac:dyDescent="0.25">
      <x:c r="B95" s="36"/>
      <x:c r="C95" s="8"/>
      <x:c r="D95" s="8"/>
      <x:c r="E95" s="8"/>
      <x:c r="F95" s="8"/>
      <x:c r="G95" s="8"/>
    </x:row>
    <x:row r="96" spans="2:7" ht="15" customHeight="1" x14ac:dyDescent="0.25">
      <x:c r="B96" s="36"/>
      <x:c r="C96" s="8"/>
      <x:c r="D96" s="8"/>
      <x:c r="E96" s="8"/>
      <x:c r="F96" s="8"/>
      <x:c r="G96" s="8"/>
    </x:row>
    <x:row r="97" spans="2:7" ht="15" customHeight="1" x14ac:dyDescent="0.25">
      <x:c r="B97" s="36"/>
      <x:c r="C97" s="8"/>
      <x:c r="D97" s="8"/>
      <x:c r="E97" s="8"/>
      <x:c r="F97" s="8"/>
      <x:c r="G97" s="8"/>
    </x:row>
    <x:row r="98" spans="2:7" ht="15" customHeight="1" x14ac:dyDescent="0.25">
      <x:c r="B98" s="36"/>
      <x:c r="C98" s="8"/>
      <x:c r="D98" s="8"/>
      <x:c r="E98" s="8"/>
      <x:c r="F98" s="8"/>
      <x:c r="G98" s="8"/>
    </x:row>
    <x:row r="99" spans="2:7" ht="15" customHeight="1" x14ac:dyDescent="0.25">
      <x:c r="B99" s="36"/>
      <x:c r="C99" s="8"/>
      <x:c r="D99" s="8"/>
      <x:c r="E99" s="8"/>
      <x:c r="F99" s="8"/>
      <x:c r="G99" s="8"/>
    </x:row>
    <x:row r="100" spans="2:7" ht="15" customHeight="1" x14ac:dyDescent="0.25">
      <x:c r="B100" s="36"/>
      <x:c r="C100" s="8"/>
      <x:c r="D100" s="8"/>
      <x:c r="E100" s="8"/>
      <x:c r="F100" s="8"/>
      <x:c r="G100" s="8"/>
    </x:row>
  </x:sheetData>
  <x:mergeCells count="1">
    <x:mergeCell ref="G1:G4"/>
  </x:mergeCells>
  <x:printOptions horizontalCentered="1"/>
  <x:pageMargins left="0.45" right="0.45" top="0.5" bottom="0.5" header="0.3" footer="0.3"/>
  <x:pageSetup scale="64" orientation="landscape" r:id="rId1"/>
  <x:headerFooter>
    <x:oddHeader>&amp;CDRAFT</x:oddHeader>
    <x:oddFooter>&amp;A&amp;RPage &amp;P</x:oddFooter>
  </x:headerFooter>
  <x:rowBreaks count="1" manualBreakCount="1">
    <x:brk id="33" min="1" max="8" man="1"/>
  </x:rowBreaks>
  <x:legacyDrawing r:id="rId2"/>
</x: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Q33"/>
  <sheetViews>
    <sheetView showGridLines="0" view="pageBreakPreview" zoomScaleNormal="90" zoomScaleSheetLayoutView="100" workbookViewId="0">
      <selection activeCell="E54" sqref="E54"/>
    </sheetView>
  </sheetViews>
  <sheetFormatPr defaultRowHeight="15" x14ac:dyDescent="0.25"/>
  <cols>
    <col min="1" max="1" width="4.7109375" customWidth="1"/>
    <col min="3" max="3" width="25.5703125" customWidth="1"/>
    <col min="4" max="4" width="35.7109375" customWidth="1"/>
    <col min="5" max="6" width="13.7109375" customWidth="1"/>
    <col min="14" max="14" width="9.42578125" customWidth="1"/>
    <col min="15" max="15" width="3.5703125" customWidth="1"/>
  </cols>
  <sheetData>
    <row r="1" spans="2:17" ht="31.5" x14ac:dyDescent="0.25">
      <c r="B1" s="2" t="s">
        <v>30</v>
      </c>
      <c r="C1" s="31"/>
      <c r="Q1" s="27"/>
    </row>
    <row r="2" spans="2:17" ht="18.75" x14ac:dyDescent="0.25">
      <c r="B2" s="4" t="s">
        <v>31</v>
      </c>
    </row>
    <row r="33" ht="19.149999999999999" customHeight="1" x14ac:dyDescent="0.25"/>
  </sheetData>
  <printOptions horizontalCentered="1"/>
  <pageMargins left="0.45" right="0.45" top="0.5" bottom="0.5" header="0.3" footer="0.3"/>
  <pageSetup scale="90" orientation="landscape" r:id="rId1"/>
  <headerFooter>
    <oddHeader>&amp;CDRAFT</oddHeader>
    <oddFooter>&amp;A&amp;RPage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_x0020_Type xmlns="fbde9754-63f1-42e9-b3db-fc7c4e676836">Prototype</Document_x0020_Typ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84C1E4E87862A48B9ABD502CCCB46B8" ma:contentTypeVersion="5" ma:contentTypeDescription="Create a new document." ma:contentTypeScope="" ma:versionID="b57ee4637499445c47a733dc2ab61d7c">
  <xsd:schema xmlns:xsd="http://www.w3.org/2001/XMLSchema" xmlns:xs="http://www.w3.org/2001/XMLSchema" xmlns:p="http://schemas.microsoft.com/office/2006/metadata/properties" xmlns:ns1="http://schemas.microsoft.com/sharepoint/v3" xmlns:ns2="fbde9754-63f1-42e9-b3db-fc7c4e676836" targetNamespace="http://schemas.microsoft.com/office/2006/metadata/properties" ma:root="true" ma:fieldsID="b09c49443db149b18146a1c1eecd2bd8" ns1:_="" ns2:_="">
    <xsd:import namespace="http://schemas.microsoft.com/sharepoint/v3"/>
    <xsd:import namespace="fbde9754-63f1-42e9-b3db-fc7c4e676836"/>
    <xsd:element name="properties">
      <xsd:complexType>
        <xsd:sequence>
          <xsd:element name="documentManagement">
            <xsd:complexType>
              <xsd:all>
                <xsd:element ref="ns1:PublishingStartDate" minOccurs="0"/>
                <xsd:element ref="ns1:PublishingExpirationDate" minOccurs="0"/>
                <xsd:element ref="ns2:Document_x0020_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bde9754-63f1-42e9-b3db-fc7c4e676836" elementFormDefault="qualified">
    <xsd:import namespace="http://schemas.microsoft.com/office/2006/documentManagement/types"/>
    <xsd:import namespace="http://schemas.microsoft.com/office/infopath/2007/PartnerControls"/>
    <xsd:element name="Document_x0020_Type" ma:index="10" nillable="true" ma:displayName="Document Type" ma:default="Project Management" ma:format="Dropdown" ma:internalName="Document_x0020_Type">
      <xsd:simpleType>
        <xsd:union memberTypes="dms:Text">
          <xsd:simpleType>
            <xsd:restriction base="dms:Choice">
              <xsd:enumeration value="Project Management"/>
              <xsd:enumeration value="Data"/>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027C5D-85C0-4DA6-A5C8-21FED8E7D697}">
  <ds:schemaRefs>
    <ds:schemaRef ds:uri="http://schemas.microsoft.com/sharepoint/v3/contenttype/forms"/>
  </ds:schemaRefs>
</ds:datastoreItem>
</file>

<file path=customXml/itemProps2.xml><?xml version="1.0" encoding="utf-8"?>
<ds:datastoreItem xmlns:ds="http://schemas.openxmlformats.org/officeDocument/2006/customXml" ds:itemID="{20C7546E-2813-47D1-A1D2-0269CECA9991}">
  <ds:schemaRefs>
    <ds:schemaRef ds:uri="http://schemas.microsoft.com/office/2006/documentManagement/types"/>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fbde9754-63f1-42e9-b3db-fc7c4e676836"/>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E2D113B7-D1C9-48BB-929A-3AAFBF225E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bde9754-63f1-42e9-b3db-fc7c4e6768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Snapshot</vt:lpstr>
      <vt:lpstr>Cash_Sufficiency</vt:lpstr>
      <vt:lpstr>Operating_Margin</vt:lpstr>
      <vt:lpstr>Change_in_Cash</vt:lpstr>
      <vt:lpstr>Debt_Load</vt:lpstr>
      <vt:lpstr>Enterprise_Self_Sufficiency</vt:lpstr>
      <vt:lpstr>Data</vt:lpstr>
      <vt:lpstr>Additional Considerations</vt:lpstr>
      <vt:lpstr>'Additional Considerations'!Print_Area</vt:lpstr>
      <vt:lpstr>Cash_Sufficiency!Print_Area</vt:lpstr>
      <vt:lpstr>Change_in_Cash!Print_Area</vt:lpstr>
      <vt:lpstr>Data!Print_Area</vt:lpstr>
      <vt:lpstr>Debt_Load!Print_Area</vt:lpstr>
      <vt:lpstr>Enterprise_Self_Sufficiency!Print_Area</vt:lpstr>
      <vt:lpstr>Operating_Margin!Print_Area</vt:lpstr>
      <vt:lpstr>Snapshot!Print_Area</vt:lpstr>
    </vt:vector>
  </TitlesOfParts>
  <Company>Washington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Washington State Auditor's Office</dc:creator>
  <dc:description>Use for BARS Cash Basis cities, counties and governmental-type special purpose districts.  Certain modifications will be needed for special purpose districts.</dc:description>
  <cp:lastModifiedBy>Varakantham, Admin</cp:lastModifiedBy>
  <cp:lastPrinted>2019-04-05T17:23:52Z</cp:lastPrinted>
  <dcterms:created xsi:type="dcterms:W3CDTF">2010-02-04T16:41:28Z</dcterms:created>
  <dcterms:modified xsi:type="dcterms:W3CDTF">2019-04-25T14:42:45Z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ContentTypeId">
    <vt:lpwstr>0x010100F84C1E4E87862A48B9ABD502CCCB46B8</vt:lpwstr>
  </op:property>
  <op:property fmtid="{D5CDD505-2E9C-101B-9397-08002B2CF9AE}" pid="3" name="Document Type">
    <vt:lpwstr>Project Management</vt:lpwstr>
  </op:property>
  <op:property fmtid="{D5CDD505-2E9C-101B-9397-08002B2CF9AE}" pid="4" name="Order">
    <vt:r8>800</vt:r8>
  </op:property>
</op:Properties>
</file>